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KanalizaceBorkyKolin - Ka..." sheetId="2" r:id="rId2"/>
    <sheet name="VONKanalizaceBorky - Kana...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'KanalizaceBorkyKolin - Ka...'!$C$84:$K$315</definedName>
    <definedName name="_xlnm.Print_Area" localSheetId="1">'KanalizaceBorkyKolin - Ka...'!$C$4:$J$36,'KanalizaceBorkyKolin - Ka...'!$C$42:$J$66,'KanalizaceBorkyKolin - Ka...'!$C$72:$K$315</definedName>
    <definedName name="_xlnm.Print_Titles" localSheetId="1">'KanalizaceBorkyKolin - Ka...'!$84:$84</definedName>
    <definedName name="_xlnm._FilterDatabase" localSheetId="2" hidden="1">'VONKanalizaceBorky - Kana...'!$C$77:$K$97</definedName>
    <definedName name="_xlnm.Print_Area" localSheetId="2">'VONKanalizaceBorky - Kana...'!$C$4:$J$36,'VONKanalizaceBorky - Kana...'!$C$42:$J$59,'VONKanalizaceBorky - Kana...'!$C$65:$K$97</definedName>
    <definedName name="_xlnm.Print_Titles" localSheetId="2">'VONKanalizaceBorky - Kana...'!$77:$77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3"/>
  <c i="3" r="BH81"/>
  <c r="F33"/>
  <c i="1" r="BC53"/>
  <c i="3" r="BG81"/>
  <c r="F32"/>
  <c i="1" r="BB53"/>
  <c i="3" r="BF81"/>
  <c r="J31"/>
  <c i="1" r="AW53"/>
  <c i="3" r="F31"/>
  <c i="1" r="BA53"/>
  <c i="3" r="T81"/>
  <c r="T80"/>
  <c r="T79"/>
  <c r="T78"/>
  <c r="R81"/>
  <c r="R80"/>
  <c r="R79"/>
  <c r="R78"/>
  <c r="P81"/>
  <c r="P80"/>
  <c r="P79"/>
  <c r="P78"/>
  <c i="1" r="AU53"/>
  <c i="3" r="BK81"/>
  <c r="BK80"/>
  <c r="J80"/>
  <c r="BK79"/>
  <c r="J79"/>
  <c r="BK78"/>
  <c r="J78"/>
  <c r="J56"/>
  <c r="J27"/>
  <c i="1" r="AG53"/>
  <c i="3" r="J81"/>
  <c r="BE81"/>
  <c r="J30"/>
  <c i="1" r="AV53"/>
  <c i="3" r="F30"/>
  <c i="1" r="AZ53"/>
  <c i="3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2"/>
  <c r="AX52"/>
  <c i="2" r="BI315"/>
  <c r="BH315"/>
  <c r="BG315"/>
  <c r="BF315"/>
  <c r="T315"/>
  <c r="T314"/>
  <c r="R315"/>
  <c r="R314"/>
  <c r="P315"/>
  <c r="P314"/>
  <c r="BK315"/>
  <c r="BK314"/>
  <c r="J314"/>
  <c r="J315"/>
  <c r="BE315"/>
  <c r="J65"/>
  <c r="BI308"/>
  <c r="BH308"/>
  <c r="BG308"/>
  <c r="BF308"/>
  <c r="T308"/>
  <c r="T307"/>
  <c r="R308"/>
  <c r="R307"/>
  <c r="P308"/>
  <c r="P307"/>
  <c r="BK308"/>
  <c r="BK307"/>
  <c r="J307"/>
  <c r="J308"/>
  <c r="BE308"/>
  <c r="J64"/>
  <c r="BI306"/>
  <c r="BH306"/>
  <c r="BG306"/>
  <c r="BF306"/>
  <c r="T306"/>
  <c r="R306"/>
  <c r="P306"/>
  <c r="BK306"/>
  <c r="J306"/>
  <c r="BE306"/>
  <c r="BI301"/>
  <c r="BH301"/>
  <c r="BG301"/>
  <c r="BF301"/>
  <c r="T301"/>
  <c r="T300"/>
  <c r="R301"/>
  <c r="R300"/>
  <c r="P301"/>
  <c r="P300"/>
  <c r="BK301"/>
  <c r="BK300"/>
  <c r="J300"/>
  <c r="J301"/>
  <c r="BE301"/>
  <c r="J63"/>
  <c r="BI293"/>
  <c r="BH293"/>
  <c r="BG293"/>
  <c r="BF293"/>
  <c r="T293"/>
  <c r="T292"/>
  <c r="R293"/>
  <c r="R292"/>
  <c r="P293"/>
  <c r="P292"/>
  <c r="BK293"/>
  <c r="BK292"/>
  <c r="J292"/>
  <c r="J293"/>
  <c r="BE293"/>
  <c r="J62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T225"/>
  <c r="R226"/>
  <c r="R225"/>
  <c r="P226"/>
  <c r="P225"/>
  <c r="BK226"/>
  <c r="BK225"/>
  <c r="J225"/>
  <c r="J226"/>
  <c r="BE226"/>
  <c r="J61"/>
  <c r="BI218"/>
  <c r="BH218"/>
  <c r="BG218"/>
  <c r="BF218"/>
  <c r="T218"/>
  <c r="R218"/>
  <c r="P218"/>
  <c r="BK218"/>
  <c r="J218"/>
  <c r="BE218"/>
  <c r="BI211"/>
  <c r="BH211"/>
  <c r="BG211"/>
  <c r="BF211"/>
  <c r="T211"/>
  <c r="R211"/>
  <c r="P211"/>
  <c r="BK211"/>
  <c r="J211"/>
  <c r="BE211"/>
  <c r="BI204"/>
  <c r="BH204"/>
  <c r="BG204"/>
  <c r="BF204"/>
  <c r="T204"/>
  <c r="R204"/>
  <c r="P204"/>
  <c r="BK204"/>
  <c r="J204"/>
  <c r="BE204"/>
  <c r="BI197"/>
  <c r="BH197"/>
  <c r="BG197"/>
  <c r="BF197"/>
  <c r="T197"/>
  <c r="T196"/>
  <c r="R197"/>
  <c r="R196"/>
  <c r="P197"/>
  <c r="P196"/>
  <c r="BK197"/>
  <c r="BK196"/>
  <c r="J196"/>
  <c r="J197"/>
  <c r="BE197"/>
  <c r="J60"/>
  <c r="BI195"/>
  <c r="BH195"/>
  <c r="BG195"/>
  <c r="BF195"/>
  <c r="T195"/>
  <c r="R195"/>
  <c r="P195"/>
  <c r="BK195"/>
  <c r="J195"/>
  <c r="BE195"/>
  <c r="BI194"/>
  <c r="BH194"/>
  <c r="BG194"/>
  <c r="BF194"/>
  <c r="T194"/>
  <c r="T193"/>
  <c r="R194"/>
  <c r="R193"/>
  <c r="P194"/>
  <c r="P193"/>
  <c r="BK194"/>
  <c r="BK193"/>
  <c r="J193"/>
  <c r="J194"/>
  <c r="BE194"/>
  <c r="J59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2"/>
  <c r="BH172"/>
  <c r="BG172"/>
  <c r="BF172"/>
  <c r="T172"/>
  <c r="R172"/>
  <c r="P172"/>
  <c r="BK172"/>
  <c r="J172"/>
  <c r="BE17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5"/>
  <c r="BH125"/>
  <c r="BG125"/>
  <c r="BF125"/>
  <c r="T125"/>
  <c r="R125"/>
  <c r="P125"/>
  <c r="BK125"/>
  <c r="J125"/>
  <c r="BE125"/>
  <c r="BI117"/>
  <c r="BH117"/>
  <c r="BG117"/>
  <c r="BF117"/>
  <c r="T117"/>
  <c r="R117"/>
  <c r="P117"/>
  <c r="BK117"/>
  <c r="J117"/>
  <c r="BE117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1"/>
  <c r="BH101"/>
  <c r="BG101"/>
  <c r="BF101"/>
  <c r="T101"/>
  <c r="R101"/>
  <c r="P101"/>
  <c r="BK101"/>
  <c r="J101"/>
  <c r="BE101"/>
  <c r="BI95"/>
  <c r="BH95"/>
  <c r="BG95"/>
  <c r="BF95"/>
  <c r="T95"/>
  <c r="R95"/>
  <c r="P95"/>
  <c r="BK95"/>
  <c r="J95"/>
  <c r="BE95"/>
  <c r="BI88"/>
  <c r="F34"/>
  <c i="1" r="BD52"/>
  <c i="2" r="BH88"/>
  <c r="F33"/>
  <c i="1" r="BC52"/>
  <c i="2" r="BG88"/>
  <c r="F32"/>
  <c i="1" r="BB52"/>
  <c i="2" r="BF88"/>
  <c r="J31"/>
  <c i="1" r="AW52"/>
  <c i="2" r="F31"/>
  <c i="1" r="BA52"/>
  <c i="2" r="T88"/>
  <c r="T87"/>
  <c r="T86"/>
  <c r="T85"/>
  <c r="R88"/>
  <c r="R87"/>
  <c r="R86"/>
  <c r="R85"/>
  <c r="P88"/>
  <c r="P87"/>
  <c r="P86"/>
  <c r="P85"/>
  <c i="1" r="AU52"/>
  <c i="2" r="BK88"/>
  <c r="BK87"/>
  <c r="J87"/>
  <c r="BK86"/>
  <c r="J86"/>
  <c r="BK85"/>
  <c r="J85"/>
  <c r="J56"/>
  <c r="J27"/>
  <c i="1" r="AG52"/>
  <c i="2" r="J88"/>
  <c r="BE88"/>
  <c r="J30"/>
  <c i="1" r="AV52"/>
  <c i="2" r="F30"/>
  <c i="1" r="AZ52"/>
  <c i="2" r="J58"/>
  <c r="J57"/>
  <c r="J81"/>
  <c r="F81"/>
  <c r="F79"/>
  <c r="E77"/>
  <c r="J51"/>
  <c r="F51"/>
  <c r="F49"/>
  <c r="E47"/>
  <c r="J36"/>
  <c r="J18"/>
  <c r="E18"/>
  <c r="F82"/>
  <c r="F52"/>
  <c r="J17"/>
  <c r="J12"/>
  <c r="J79"/>
  <c r="J49"/>
  <c r="E7"/>
  <c r="E7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<sst xmlns="http://schemas.openxmlformats.org/spreadsheetml/2006/main">
  <si>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</si>
  <si>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</si>
  <si>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</si>
  <si>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</si>
  <si>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</si>
  <si>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</si>
  <si>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</si>
  <si>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{f6fd456d-1f2c-4ce7-8464-2779c1250606}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</si>
  <si>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</si>
  <si>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</si>
  <si>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</si>
  <si>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</si>
  <si>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</si>
  <si>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</si>
  <si>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</si>
  <si>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</si>
  <si>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KanalizaceBorkyKol2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</si>
  <si>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</si>
  <si>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</si>
  <si>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Kanalizace pro sportovní areál Borky</t>
  </si>
  <si>
    <t>KSO:</t>
  </si>
  <si>
    <t>827</t>
  </si>
  <si>
    <t>CC-CZ:</t>
  </si>
  <si>
    <t/>
  </si>
  <si>
    <t>Místo:</t>
  </si>
  <si>
    <t>Kolín</t>
  </si>
  <si>
    <t>Datum:</t>
  </si>
  <si>
    <t>23. 8. 2018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</si>
  <si>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</si>
  <si>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</si>
  <si>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</si>
  <si>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</si>
  <si>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</si>
  <si>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</si>
  <si>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</si>
  <si>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Vodos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</si>
  <si>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</si>
  <si>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</si>
  <si>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</si>
  <si>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</si>
  <si>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</si>
  <si>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</si>
  <si>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</si>
  <si>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</si>
  <si>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</si>
  <si>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</si>
  <si>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</si>
  <si>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</si>
  <si>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</si>
  <si>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</si>
  <si>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</si>
  <si>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</si>
  <si>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</si>
  <si>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</si>
  <si>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</si>
  <si>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</si>
  <si>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</si>
  <si>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</si>
  <si>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</si>
  <si>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</si>
  <si>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</si>
  <si>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</si>
  <si>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</si>
  <si>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</si>
  <si>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</si>
  <si>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</si>
  <si>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</si>
  <si>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</si>
  <si>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</si>
  <si>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</si>
  <si>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</si>
  <si>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</si>
  <si>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</si>
  <si>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</si>
  <si>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</si>
  <si>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</si>
  <si>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</si>
  <si>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KanalizaceBorkyKolin</t>
  </si>
  <si>
    <t>ING</t>
  </si>
  <si>
    <t>1</t>
  </si>
  <si>
    <t>{62b9514a-5795-4566-b9fd-6fe82ac4c983}</t>
  </si>
  <si>
    <t>2</t>
  </si>
  <si>
    <t>VONKanalizaceBorky</t>
  </si>
  <si>
    <t>STA</t>
  </si>
  <si>
    <t>{4aeb127b-f2f9-48c8-8c38-f1ffb383db13}</t>
  </si>
  <si>
    <t>1) Krycí list soupisu</t>
  </si>
  <si>
    <t>2) Rekapitulace</t>
  </si>
  <si>
    <t>3) Soupis prací</t>
  </si>
  <si>
    <t>Zpět na list:</t>
  </si>
  <si>
    <t>Rekapitulace stavby</t>
  </si>
  <si>
    <t>hljam</t>
  </si>
  <si>
    <t>hloubení jam</t>
  </si>
  <si>
    <t>114,958</t>
  </si>
  <si>
    <t>hlryh</t>
  </si>
  <si>
    <t>hloubení rýh</t>
  </si>
  <si>
    <t>82,743</t>
  </si>
  <si>
    <t>KRYCÍ LIST SOUPISU</t>
  </si>
  <si>
    <t>Objekt:</t>
  </si>
  <si>
    <t>KanalizaceBorkyKolin - Kanalizace pro sportovní areál Borky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</si>
  <si>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</si>
  <si>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</si>
  <si>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</si>
  <si>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</si>
  <si>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</si>
  <si>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</si>
  <si>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</si>
  <si>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</si>
  <si>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</si>
  <si>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</si>
  <si>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</si>
  <si>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</si>
  <si>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</si>
  <si>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</si>
  <si>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</si>
  <si>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</si>
  <si>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</si>
  <si>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</si>
  <si>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</si>
  <si>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</si>
  <si>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</si>
  <si>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</si>
  <si>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</si>
  <si>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</si>
  <si>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</si>
  <si>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</si>
  <si>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</si>
  <si>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</si>
  <si>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</si>
  <si>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</si>
  <si>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</si>
  <si>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</si>
  <si>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</si>
  <si>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113107225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</si>
  <si>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</si>
  <si>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m2</t>
  </si>
  <si>
    <t>CS ÚRS 2018 01</t>
  </si>
  <si>
    <t>4</t>
  </si>
  <si>
    <t>-1594462000</t>
  </si>
  <si>
    <t>VV</t>
  </si>
  <si>
    <t>"viz. příloha č. D.2 Stavební situace, D.3 Podélné profily, D.4 Vzorové uložení"</t>
  </si>
  <si>
    <t>"startovací jámy v místní asfalt"</t>
  </si>
  <si>
    <t>6*3,0*1,5</t>
  </si>
  <si>
    <t>"vzdušníková šachta"</t>
  </si>
  <si>
    <t>3*2,20*2,20</t>
  </si>
  <si>
    <t>Součet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</si>
  <si>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</si>
  <si>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</si>
  <si>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-1609220571</t>
  </si>
  <si>
    <t>3</t>
  </si>
  <si>
    <t>113154233</t>
  </si>
  <si>
    <t xml:space="preserve">Frézování živičného podkladu nebo krytu  s naložením na dopravní prostředek plochy přes 500 do 1 000 m2 bez překážek v trase pruhu šířky přes 1 m do 2 m, tloušťky vrstvy 50 mm</t>
  </si>
  <si>
    <t>-648129227</t>
  </si>
  <si>
    <t xml:space="preserve">"viz. příloha č. D.2 Stavební situace,  D.4 Vzorové uložení"</t>
  </si>
  <si>
    <t>"startovací jámy asfalt místní"</t>
  </si>
  <si>
    <t>(2,0*2+1,5)*6</t>
  </si>
  <si>
    <t>(2,7*2,7-2,2*2,2)*3</t>
  </si>
  <si>
    <t>115101202</t>
  </si>
  <si>
    <t>Čerpání vody na dopravní výšku do 10 m s uvažovaným průměrným přítokem přes 500 do 1 000 l/min</t>
  </si>
  <si>
    <t>hod</t>
  </si>
  <si>
    <t>1903404666</t>
  </si>
  <si>
    <t>10*24</t>
  </si>
  <si>
    <t>5</t>
  </si>
  <si>
    <t>115101302</t>
  </si>
  <si>
    <t>Pohotovost záložní čerpací soupravy pro dopravní výšku do 10 m s uvažovaným průměrným přítokem přes 500 do 1 000 l/min</t>
  </si>
  <si>
    <t>den</t>
  </si>
  <si>
    <t>1237314058</t>
  </si>
  <si>
    <t>6</t>
  </si>
  <si>
    <t>121112011</t>
  </si>
  <si>
    <t xml:space="preserve">Sejmutí ornice ručně  bez vodorovného přemístění s naložením na dopravní prostředek nebo s odhozením do 3 m tloušťky vrstvy do 150 mm</t>
  </si>
  <si>
    <t>m3</t>
  </si>
  <si>
    <t>1405775113</t>
  </si>
  <si>
    <t>"startovací jámy"</t>
  </si>
  <si>
    <t>3,0*1,5*0,1*4</t>
  </si>
  <si>
    <t>"čerpací stanice"</t>
  </si>
  <si>
    <t>4,10*4,10*0,1*1</t>
  </si>
  <si>
    <t>7</t>
  </si>
  <si>
    <t>131101102</t>
  </si>
  <si>
    <t>Hloubení nezapažených jam a zářezů s urovnáním dna do předepsaného profilu a spádu v horninách tř. 1 a 2 přes 100 do 1 000 m3</t>
  </si>
  <si>
    <t>-1436528119</t>
  </si>
  <si>
    <t>"sběrná jímka"</t>
  </si>
  <si>
    <t>2,6*2,6*3,43*1</t>
  </si>
  <si>
    <t>4,10*4,10*4,25*1</t>
  </si>
  <si>
    <t>2,20*2,20*1,40*3</t>
  </si>
  <si>
    <t>8</t>
  </si>
  <si>
    <t>132101203</t>
  </si>
  <si>
    <t xml:space="preserve">Hloubení zapažených i nezapažených rýh šířky přes 600 do 2 000 mm  s urovnáním dna do předepsaného profilu a spádu v horninách tř. 1 a 2 přes 1 000 do 5 000 m3</t>
  </si>
  <si>
    <t>2068465273</t>
  </si>
  <si>
    <t>2,20*2,20*1,92-2,20*2,20*0,5</t>
  </si>
  <si>
    <t>(3,0*1,5*2,05-3,0*1,5*0,5)*6</t>
  </si>
  <si>
    <t>(3,0*1,5*1,99-3,0*1,5*0,1)*4</t>
  </si>
  <si>
    <t>9</t>
  </si>
  <si>
    <t>141721112</t>
  </si>
  <si>
    <t>Řízený zemní protlak v hornině tř. 1 až 4, včetně protlačení trub v hloubce do 6 m vnějšího průměru vrtu přes 63 do 90 mm</t>
  </si>
  <si>
    <t>m</t>
  </si>
  <si>
    <t>320877166</t>
  </si>
  <si>
    <t>900</t>
  </si>
  <si>
    <t>10</t>
  </si>
  <si>
    <t>151811132</t>
  </si>
  <si>
    <t>Zřízení pažicích boxů pro pažení a rozepření stěn rýh podzemního vedení hloubka výkopu do 4 m, šířka přes 1,2 do 2,5 m</t>
  </si>
  <si>
    <t>1808100274</t>
  </si>
  <si>
    <t>"vzdušníkové šachty"</t>
  </si>
  <si>
    <t>2,2*2*1,92*3</t>
  </si>
  <si>
    <t>11</t>
  </si>
  <si>
    <t>151811133</t>
  </si>
  <si>
    <t>Zřízení pažicích boxů pro pažení a rozepření stěn rýh podzemního vedení hloubka výkopu do 4 m, šířka přes 2,5 do 5 m</t>
  </si>
  <si>
    <t>1492624832</t>
  </si>
  <si>
    <t>2,6*3*3,43</t>
  </si>
  <si>
    <t>12</t>
  </si>
  <si>
    <t>151811143</t>
  </si>
  <si>
    <t>Zřízení pažicích boxů pro pažení a rozepření stěn rýh podzemního vedení hloubka výkopu přes 4 do 6 m, šířka přes 2,5 do 5 m</t>
  </si>
  <si>
    <t>-132237126</t>
  </si>
  <si>
    <t>"pro ČS"</t>
  </si>
  <si>
    <t>4,1*3*4,25</t>
  </si>
  <si>
    <t>13</t>
  </si>
  <si>
    <t>151811232</t>
  </si>
  <si>
    <t>Odstranění pažicích boxů pro pažení a rozepření stěn rýh podzemního vedení hloubka výkopu do 4 m, šířka přes 1,2 do 2,5 m</t>
  </si>
  <si>
    <t>1639903526</t>
  </si>
  <si>
    <t>14</t>
  </si>
  <si>
    <t>151811233</t>
  </si>
  <si>
    <t>Odstranění pažicích boxů pro pažení a rozepření stěn rýh podzemního vedení hloubka výkopu do 4 m, šířka přes 2,5 do 5 m</t>
  </si>
  <si>
    <t>-1472971016</t>
  </si>
  <si>
    <t>151811242</t>
  </si>
  <si>
    <t>Odstranění pažicích boxů pro pažení a rozepření stěn rýh podzemního vedení hloubka výkopu přes 4 do 6 m, šířka přes 2,5 do 5 m</t>
  </si>
  <si>
    <t>400416309</t>
  </si>
  <si>
    <t>16</t>
  </si>
  <si>
    <t>161101102</t>
  </si>
  <si>
    <t xml:space="preserve">Svislé přemístění výkopku  bez naložení do dopravní nádoby avšak s vyprázdněním dopravní nádoby na hromadu nebo do dopravního prostředku z horniny tř. 1 až 4, při hloubce výkopu přes 2,5 do 4 m</t>
  </si>
  <si>
    <t>-1322462499</t>
  </si>
  <si>
    <t>17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</si>
  <si>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</si>
  <si>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</si>
  <si>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-169011861</t>
  </si>
  <si>
    <t>hljam+hlryh-66,804+126,518/2</t>
  </si>
  <si>
    <t>18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</si>
  <si>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</si>
  <si>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</si>
  <si>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1783155894</t>
  </si>
  <si>
    <t>194,156*20</t>
  </si>
  <si>
    <t>19</t>
  </si>
  <si>
    <t>171201201</t>
  </si>
  <si>
    <t xml:space="preserve">Uložení sypaniny  na skládky</t>
  </si>
  <si>
    <t>-833727188</t>
  </si>
  <si>
    <t>hljam+hlryh-66,804+(126,518/2)</t>
  </si>
  <si>
    <t>20</t>
  </si>
  <si>
    <t>174101101</t>
  </si>
  <si>
    <t xml:space="preserve">Zásyp sypaninou z jakékoliv horniny  s uložením výkopku ve vrstvách se zhutněním jam, šachet, rýh nebo kolem objektů v těchto vykopávkách</t>
  </si>
  <si>
    <t>192881986</t>
  </si>
  <si>
    <t>4,1*4,1*4,15-(PI*1,15*1,15*4,15)</t>
  </si>
  <si>
    <t>2,6*2,6*3,33-(PI*0,90*0,90*3,33)</t>
  </si>
  <si>
    <t>2,2*2,2*1,82-(PI*0,70*0,70*1,82)</t>
  </si>
  <si>
    <t>(3,0*1,5*2,05-3,0*1,5*0,575)*4</t>
  </si>
  <si>
    <t>(3,0*1,5*1,99-3,0*1,5*0,975)*6</t>
  </si>
  <si>
    <t>M</t>
  </si>
  <si>
    <t>583373690</t>
  </si>
  <si>
    <t xml:space="preserve">štěrkopísek frakce 0-63 třída B_x000d_
_x000d_
</t>
  </si>
  <si>
    <t>t</t>
  </si>
  <si>
    <t>631560408</t>
  </si>
  <si>
    <t>P</t>
  </si>
  <si>
    <t>Poznámka k položce:
Vzhledem k nesoudržnosti zemin bude veškerý výkopek odvezen na skládku a vše bude zasypáno tímto materiálem</t>
  </si>
  <si>
    <t>33,402*2</t>
  </si>
  <si>
    <t>22</t>
  </si>
  <si>
    <t>175101101</t>
  </si>
  <si>
    <t>Obsyp potrubí bez prohození sypaniny z hornin tř. 1 až 4 uloženým do 3 m od kraje výkopu</t>
  </si>
  <si>
    <t>311061461</t>
  </si>
  <si>
    <t>3,0*1,5*10*0,375</t>
  </si>
  <si>
    <t>23</t>
  </si>
  <si>
    <t>583373100</t>
  </si>
  <si>
    <t>štěrkopísek frakce 0-4 třída B</t>
  </si>
  <si>
    <t>2030405618</t>
  </si>
  <si>
    <t>16,875*2</t>
  </si>
  <si>
    <t>24</t>
  </si>
  <si>
    <t>181301101</t>
  </si>
  <si>
    <t>Rozprostření a urovnání ornice v rovině nebo ve svahu sklonu do 1:5 při souvislé ploše do 500 m2, tl. vrstvy do 100 mm</t>
  </si>
  <si>
    <t>37453482</t>
  </si>
  <si>
    <t>3,0*1,5*4</t>
  </si>
  <si>
    <t>25</t>
  </si>
  <si>
    <t>005724740</t>
  </si>
  <si>
    <t>osivo směs travní krajinná-svahová</t>
  </si>
  <si>
    <t>kg</t>
  </si>
  <si>
    <t>-1993528542</t>
  </si>
  <si>
    <t>18/5</t>
  </si>
  <si>
    <t>Vodorovné konstrukce</t>
  </si>
  <si>
    <t>26</t>
  </si>
  <si>
    <t>452386111</t>
  </si>
  <si>
    <t>Vyrovnávací prstence z betonu prostého tř. B 7,5 v do 100 mm</t>
  </si>
  <si>
    <t>kus</t>
  </si>
  <si>
    <t>CS ÚRS 2016 01</t>
  </si>
  <si>
    <t>161028069</t>
  </si>
  <si>
    <t>27</t>
  </si>
  <si>
    <t>452386131</t>
  </si>
  <si>
    <t>Vyrovnávací prstence z betonu prostého tř. B 7,5 v nad 200 mm</t>
  </si>
  <si>
    <t>1663821000</t>
  </si>
  <si>
    <t>Komunikace</t>
  </si>
  <si>
    <t>28</t>
  </si>
  <si>
    <t>564861111</t>
  </si>
  <si>
    <t xml:space="preserve">Podklad ze štěrkodrti ŠD  s rozprostřením a zhutněním, po zhutnění tl. 200 mm</t>
  </si>
  <si>
    <t>-693321436</t>
  </si>
  <si>
    <t>"viz. příloha č. D.3 Podélný profil, D.4 Vzorové uložení"</t>
  </si>
  <si>
    <t>"vzdusšníkové šachty"</t>
  </si>
  <si>
    <t>3*2,2*2,2</t>
  </si>
  <si>
    <t>29</t>
  </si>
  <si>
    <t>565135111</t>
  </si>
  <si>
    <t xml:space="preserve">Asfaltový beton vrstva podkladní ACP 16 (obalované kamenivo střednězrnné - OKS)  s rozprostřením a zhutněním v pruhu šířky do 3 m, po zhutnění tl. 50 mm</t>
  </si>
  <si>
    <t>1731984965</t>
  </si>
  <si>
    <t>30</t>
  </si>
  <si>
    <t>565231112</t>
  </si>
  <si>
    <t xml:space="preserve">Podklad ze štěrku částečně zpevněného cementovou maltou ŠCM  s rozprostřením a s hutněním, po zhutnění tl. 200 mm</t>
  </si>
  <si>
    <t>670752865</t>
  </si>
  <si>
    <t>31</t>
  </si>
  <si>
    <t>577144211</t>
  </si>
  <si>
    <t xml:space="preserve">Asfaltový beton vrstva obrusná ACO 11 (ABS)  s rozprostřením a se zhutněním z nemodifikovaného asfaltu v pruhu šířky do 3 m tř. II, po zhutnění tl. 50 mm</t>
  </si>
  <si>
    <t>82112800</t>
  </si>
  <si>
    <t>6*4,0*2,5</t>
  </si>
  <si>
    <t>3*3,2*3,2</t>
  </si>
  <si>
    <t>Trubní vedení</t>
  </si>
  <si>
    <t>32</t>
  </si>
  <si>
    <t>852242122</t>
  </si>
  <si>
    <t xml:space="preserve">Montáž potrubí z trub litinových tlakových přírubových  abnormálních délek, jednotlivě do 1 m v otevřeném výkopu, kanálu nebo v šachtě DN 80</t>
  </si>
  <si>
    <t>1080103793</t>
  </si>
  <si>
    <t xml:space="preserve">Poznámka k položce:
viz. příloha č. D.8  Kladečské schéma kanalizačních výtlaků</t>
  </si>
  <si>
    <t>33</t>
  </si>
  <si>
    <t>552514120_R</t>
  </si>
  <si>
    <t xml:space="preserve">TP DN  50, délka 1000 mm</t>
  </si>
  <si>
    <t>-1871556540</t>
  </si>
  <si>
    <t xml:space="preserve">Poznámka k položce:
viz. příloha č. D.5  Kladečské schéma kanalizačních výtlaků</t>
  </si>
  <si>
    <t>34</t>
  </si>
  <si>
    <t>857242121</t>
  </si>
  <si>
    <t>Montáž litinových tvarovek jednoosých přírubových otevřený výkop DN 80</t>
  </si>
  <si>
    <t>373582152</t>
  </si>
  <si>
    <t>Poznámka k položce:
viz. příloha č. D.5 Kladečské schéma, D.6 Výpis materiálu</t>
  </si>
  <si>
    <t>35</t>
  </si>
  <si>
    <t>55250642_R</t>
  </si>
  <si>
    <t>koleno přírubové s patkou PP litinové DN 50</t>
  </si>
  <si>
    <t>-1617442097</t>
  </si>
  <si>
    <t>36</t>
  </si>
  <si>
    <t>857242122</t>
  </si>
  <si>
    <t>Montáž litinových tvarovek na potrubí litinovém tlakovém jednoosých na potrubí z trub přírubových v otevřeném výkopu, kanálu nebo v šachtě DN 80</t>
  </si>
  <si>
    <t>2146460981</t>
  </si>
  <si>
    <t>37</t>
  </si>
  <si>
    <t>319421651_R</t>
  </si>
  <si>
    <t>Speciální příruba jištěná proti posunu 80/75</t>
  </si>
  <si>
    <t>-380901736</t>
  </si>
  <si>
    <t>Poznámka k položce:
viz. příloha č. D.5 Kladečské schéma kanalizačních výtlaků</t>
  </si>
  <si>
    <t>38</t>
  </si>
  <si>
    <t>877231121_R</t>
  </si>
  <si>
    <t>Montáž proplachovací soupravy</t>
  </si>
  <si>
    <t>1217082954</t>
  </si>
  <si>
    <t>39</t>
  </si>
  <si>
    <t>28654367_R</t>
  </si>
  <si>
    <t>proplachovací souprava DN 50</t>
  </si>
  <si>
    <t>500828392</t>
  </si>
  <si>
    <t>40</t>
  </si>
  <si>
    <t>877231122_R</t>
  </si>
  <si>
    <t>Montáž vzdušníkového ventilu</t>
  </si>
  <si>
    <t>284894496</t>
  </si>
  <si>
    <t>41</t>
  </si>
  <si>
    <t>28654368_R</t>
  </si>
  <si>
    <t>odvzdušňovací ventil DN 50</t>
  </si>
  <si>
    <t>1840571948</t>
  </si>
  <si>
    <t>42</t>
  </si>
  <si>
    <t>877235210</t>
  </si>
  <si>
    <t>Montáž tvarovek na kanalizačním plastovém potrubí z polyetylenu PE 100 elektrotvarovek SDR 11/PN16 kolen 15°, 30° nebo 45° d 75</t>
  </si>
  <si>
    <t>-1466217832</t>
  </si>
  <si>
    <t>43</t>
  </si>
  <si>
    <t>28614947</t>
  </si>
  <si>
    <t>elektrokoleno 45° PE 100 PN 16 d 75</t>
  </si>
  <si>
    <t>-621593816</t>
  </si>
  <si>
    <t>44</t>
  </si>
  <si>
    <t>877235212</t>
  </si>
  <si>
    <t>Montáž tvarovek na kanalizačním plastovém potrubí z polyetylenu PE 100 elektrotvarovek SDR 11/PN16 kolen 90° d 75</t>
  </si>
  <si>
    <t>857521472</t>
  </si>
  <si>
    <t>45</t>
  </si>
  <si>
    <t>28614935</t>
  </si>
  <si>
    <t>elektrokoleno 90° PE 100 PN 16 d 75</t>
  </si>
  <si>
    <t>400210751</t>
  </si>
  <si>
    <t>46</t>
  </si>
  <si>
    <t>857244121</t>
  </si>
  <si>
    <t>Montáž litinových tvarovek na potrubí litinovém tlakovém odbočných na potrubí z trub přírubových v otevřeném výkopu, kanálu nebo v šachtě DN 80</t>
  </si>
  <si>
    <t>-464034204</t>
  </si>
  <si>
    <t>47</t>
  </si>
  <si>
    <t>55253508</t>
  </si>
  <si>
    <t>tvarovka přírubová litinová s přírubovou odbočkou,práškový epoxid tl250µm T-kus DN 80/50mm</t>
  </si>
  <si>
    <t>-1558026242</t>
  </si>
  <si>
    <t>48</t>
  </si>
  <si>
    <t>891211112</t>
  </si>
  <si>
    <t>Montáž vodovodních armatur na potrubí šoupátek nebo klapek uzavíracích v otevřeném výkopu nebo v šachtách s osazením zemní soupravy (bez poklopů) DN 50</t>
  </si>
  <si>
    <t>-988305142</t>
  </si>
  <si>
    <t>49</t>
  </si>
  <si>
    <t>42224391_R</t>
  </si>
  <si>
    <t>šoupátko vodovodní ze ŠL uzavírací víkové (S24 118 610) DN 50x180mm</t>
  </si>
  <si>
    <t>-1470207260</t>
  </si>
  <si>
    <t>50</t>
  </si>
  <si>
    <t>42291078</t>
  </si>
  <si>
    <t>souprava zemní pro šoupátka DN 40-50 mm, Rd 2,0 m</t>
  </si>
  <si>
    <t>1854949391</t>
  </si>
  <si>
    <t>51</t>
  </si>
  <si>
    <t>422910722</t>
  </si>
  <si>
    <t xml:space="preserve">Univerzální podkladová deska </t>
  </si>
  <si>
    <t>-1727942966</t>
  </si>
  <si>
    <t>Poznámka k položce:
viz. příloha č. B. Souhrnná technická zpráva a POV</t>
  </si>
  <si>
    <t>52</t>
  </si>
  <si>
    <t>871235201</t>
  </si>
  <si>
    <t>Montáž kanalizačního potrubí z plastů z polyetylenu PE 100 svařovaných elektrotvarovkou v otevřeném výkopu ve sklonu do 20 % SDR 11/PN16 D 75 x 6,8 mm</t>
  </si>
  <si>
    <t>-1777373998</t>
  </si>
  <si>
    <t>"celková délka potrubí bez protlaků"</t>
  </si>
  <si>
    <t>893,8</t>
  </si>
  <si>
    <t>53</t>
  </si>
  <si>
    <t>28613383</t>
  </si>
  <si>
    <t>potrubí kanalizační tlakové PE100 SDR 11, návin se signalizační vrstvou 75 x 6,8 mm</t>
  </si>
  <si>
    <t>1375386094</t>
  </si>
  <si>
    <t>Poznámka k položce:
viz. příloha č. D.2 Stavební situace</t>
  </si>
  <si>
    <t>54</t>
  </si>
  <si>
    <t>871235269_R</t>
  </si>
  <si>
    <t>Montáž průtokoměru DN80</t>
  </si>
  <si>
    <t>-2048277800</t>
  </si>
  <si>
    <t>55</t>
  </si>
  <si>
    <t>28614959_R</t>
  </si>
  <si>
    <t>Průtokoměr DN 80 s úpravou do země</t>
  </si>
  <si>
    <t>414387639</t>
  </si>
  <si>
    <t>56</t>
  </si>
  <si>
    <t>892241111</t>
  </si>
  <si>
    <t>Tlakové zkoušky vodou na potrubí DN do 80</t>
  </si>
  <si>
    <t>437200133</t>
  </si>
  <si>
    <t>57</t>
  </si>
  <si>
    <t>892372111</t>
  </si>
  <si>
    <t>Tlakové zkoušky vodou zabezpečení konců potrubí při tlakových zkouškách DN do 300</t>
  </si>
  <si>
    <t>197969999</t>
  </si>
  <si>
    <t>58</t>
  </si>
  <si>
    <t>894302144_R</t>
  </si>
  <si>
    <t>Betonová stavební část - nástavbový prstenec, uzamykatelný poklop litinový bez odvětrání, únosnost 400kN, VÝSUVNÝ NEREZOVÝ ŽEBŘÍK SE STUPADLY S PROTISKLUZOVOU ÚPRAVOU, PÁRA TĚSNĚNÁ JAZÝČKOVÝM TĚSNĚNÍM, vyproření prosupů pro přítoky a odtoky</t>
  </si>
  <si>
    <t>-1299387250</t>
  </si>
  <si>
    <t>Poznámka k položce:
viz. příloha č. D.6 Čerpací stanice</t>
  </si>
  <si>
    <t>59</t>
  </si>
  <si>
    <t>894302148</t>
  </si>
  <si>
    <t>Dopravné stav. části ČS</t>
  </si>
  <si>
    <t>kpl</t>
  </si>
  <si>
    <t>-3692780</t>
  </si>
  <si>
    <t>Poznámka k položce:
viz. příloha č. D.2.9 Čerpací stanice</t>
  </si>
  <si>
    <t>60</t>
  </si>
  <si>
    <t>89430215_R</t>
  </si>
  <si>
    <t>ČS odp. vod - ponorné kalové čerpadlo s příslušenstvím, čerpané množstvé 3,0 l/s, dopravní výška 24,4 m, jmenovitý výkon / proud: 3,0 kW/6,2 A</t>
  </si>
  <si>
    <t>1007135062</t>
  </si>
  <si>
    <t>Poznámka k položce:
viz příloha č. D.6 Čerpací stanice ČS</t>
  </si>
  <si>
    <t>61</t>
  </si>
  <si>
    <t>894302163</t>
  </si>
  <si>
    <t>Zřízení ČS z bet. dílců</t>
  </si>
  <si>
    <t>ks</t>
  </si>
  <si>
    <t>-989392256</t>
  </si>
  <si>
    <t>62</t>
  </si>
  <si>
    <t>894302164</t>
  </si>
  <si>
    <t>Montáž vystrojení ČS</t>
  </si>
  <si>
    <t>1374177922</t>
  </si>
  <si>
    <t>63</t>
  </si>
  <si>
    <t>894302165</t>
  </si>
  <si>
    <t>Zvedací zařízení-mobilní jeřáb</t>
  </si>
  <si>
    <t>871691421</t>
  </si>
  <si>
    <t>64</t>
  </si>
  <si>
    <t>894302166</t>
  </si>
  <si>
    <t>Patka pro osazení jeřábu</t>
  </si>
  <si>
    <t>-1959575508</t>
  </si>
  <si>
    <t>65</t>
  </si>
  <si>
    <t>894411131</t>
  </si>
  <si>
    <t>Zřízení šachet kanalizačních z betonových dílců na potrubí DN nad 300 do 400 dno beton tř. C 25/30</t>
  </si>
  <si>
    <t>75086570</t>
  </si>
  <si>
    <t>66</t>
  </si>
  <si>
    <t>592241680</t>
  </si>
  <si>
    <t>skruž betonová přechodová TBR-Q 625/600/120 SPK 62,5/100x60x12 cm</t>
  </si>
  <si>
    <t>825306409</t>
  </si>
  <si>
    <t>67</t>
  </si>
  <si>
    <t>592243720</t>
  </si>
  <si>
    <t>skruž betonová šachtová s těsněním TBS-Q 1000/500 100x50x12 cm</t>
  </si>
  <si>
    <t>-1863693035</t>
  </si>
  <si>
    <t>68</t>
  </si>
  <si>
    <t>592243730</t>
  </si>
  <si>
    <t>skruž betonová šachtová s těsněním TBS-Q 1000/250 100x25x12 cm</t>
  </si>
  <si>
    <t>740152979</t>
  </si>
  <si>
    <t>69</t>
  </si>
  <si>
    <t>899104111</t>
  </si>
  <si>
    <t>Osazení poklopů litinových nebo ocelových včetně rámů hmotnosti nad 150 kg</t>
  </si>
  <si>
    <t>-595312723</t>
  </si>
  <si>
    <t>70</t>
  </si>
  <si>
    <t>552434420</t>
  </si>
  <si>
    <t>Poklop těžká řada</t>
  </si>
  <si>
    <t>CS ÚRS 2014 01</t>
  </si>
  <si>
    <t>-1350152659</t>
  </si>
  <si>
    <t>71</t>
  </si>
  <si>
    <t>899401112</t>
  </si>
  <si>
    <t>Osazení poklopů litinových šoupátkových</t>
  </si>
  <si>
    <t>-596377012</t>
  </si>
  <si>
    <t>72</t>
  </si>
  <si>
    <t>422913520</t>
  </si>
  <si>
    <t>Poklop šoupátkový – čtvercový</t>
  </si>
  <si>
    <t>-1406240525</t>
  </si>
  <si>
    <t>Ostatní konstrukce a práce-bourání</t>
  </si>
  <si>
    <t>73</t>
  </si>
  <si>
    <t>919735111</t>
  </si>
  <si>
    <t xml:space="preserve">Řezání stávajícího živičného krytu nebo podkladu  hloubky do 50 mm</t>
  </si>
  <si>
    <t>-876769787</t>
  </si>
  <si>
    <t>99</t>
  </si>
  <si>
    <t>Přesun hmot</t>
  </si>
  <si>
    <t>74</t>
  </si>
  <si>
    <t>997221855</t>
  </si>
  <si>
    <t>Poplatek za uložení stavebního odpadu na skládce (skládkovné) zeminy a kameniva zatříděného do Katalogu odpadů pod kódem 170 504</t>
  </si>
  <si>
    <t>-1234315413</t>
  </si>
  <si>
    <t>"odstranění podkladu z kameniva drceného"</t>
  </si>
  <si>
    <t>31,4</t>
  </si>
  <si>
    <t>75</t>
  </si>
  <si>
    <t>998276101</t>
  </si>
  <si>
    <t>Přesun hmot pro trubní vedení hloubené z trub z plastických hmot nebo sklolaminátových pro vodovody nebo kanalizace v otevřeném výkopu dopravní vzdálenost do 15 m</t>
  </si>
  <si>
    <t>357358493</t>
  </si>
  <si>
    <t>997</t>
  </si>
  <si>
    <t>Přesun sutě</t>
  </si>
  <si>
    <t>76</t>
  </si>
  <si>
    <t>997221845</t>
  </si>
  <si>
    <t>Poplatek za uložení stavebního odpadu na skládce (skládkovné) asfaltového bez obsahu dehtu zatříděného do Katalogu odpadů pod kódem 170 302</t>
  </si>
  <si>
    <t>432707606</t>
  </si>
  <si>
    <t>"odstraněné asf. povrchy"</t>
  </si>
  <si>
    <t>4,069</t>
  </si>
  <si>
    <t>"frézované asf. povrchy"</t>
  </si>
  <si>
    <t>5,165</t>
  </si>
  <si>
    <t>998</t>
  </si>
  <si>
    <t>77</t>
  </si>
  <si>
    <t>998225111</t>
  </si>
  <si>
    <t xml:space="preserve">Přesun hmot pro komunikace s krytem z kameniva, monolitickým betonovým nebo živičným  dopravní vzdálenost do 200 m jakékoliv délky objektu</t>
  </si>
  <si>
    <t>10871272</t>
  </si>
  <si>
    <t>VONKanalizaceBorky - Kanalizace pro sportovní areál Borky</t>
  </si>
  <si>
    <t>000000011</t>
  </si>
  <si>
    <t>Vytyčení stavby, geodetické práce před výstavbou</t>
  </si>
  <si>
    <t>soub</t>
  </si>
  <si>
    <t>-713474621</t>
  </si>
  <si>
    <t>000000012</t>
  </si>
  <si>
    <t xml:space="preserve">Geodetické zaměření stavby </t>
  </si>
  <si>
    <t>1750991844</t>
  </si>
  <si>
    <t>000000013</t>
  </si>
  <si>
    <t>Vytyčení inženýrských sítí</t>
  </si>
  <si>
    <t>277608466</t>
  </si>
  <si>
    <t>000000014</t>
  </si>
  <si>
    <t>Zřízení staveniště</t>
  </si>
  <si>
    <t>-782809368</t>
  </si>
  <si>
    <t>000000015</t>
  </si>
  <si>
    <t>Údržba a odstranění staveniště</t>
  </si>
  <si>
    <t>-820336567</t>
  </si>
  <si>
    <t>000000017</t>
  </si>
  <si>
    <t>Zábrany k výkopům - montáž - výška zábran 1,8 m</t>
  </si>
  <si>
    <t>358924144</t>
  </si>
  <si>
    <t>000000018</t>
  </si>
  <si>
    <t>Zábrany k výkopům - demontáž - výška zábran 1,8 m</t>
  </si>
  <si>
    <t>-1867619844</t>
  </si>
  <si>
    <t>000000019</t>
  </si>
  <si>
    <t xml:space="preserve">Doprava zábrany k výkopům  - výška zábran 1,8 m</t>
  </si>
  <si>
    <t>-1796336417</t>
  </si>
  <si>
    <t>000000021</t>
  </si>
  <si>
    <t>Dokumentace skutečného provedení - 4 paré, dokumentace dle přílohy č. 3 vyhlášky č. 499/2006 Sb</t>
  </si>
  <si>
    <t>2116189923</t>
  </si>
  <si>
    <t>000000022</t>
  </si>
  <si>
    <t>Zkoušky a revize</t>
  </si>
  <si>
    <t>-496006150</t>
  </si>
  <si>
    <t>000000028</t>
  </si>
  <si>
    <t>Čištění vozovek a krajnic od nánosu (Užív. veř. ploch a prostranství).</t>
  </si>
  <si>
    <t>410139122</t>
  </si>
  <si>
    <t>000000048</t>
  </si>
  <si>
    <t>Zabezpečení stavebích jam</t>
  </si>
  <si>
    <t>227734056</t>
  </si>
  <si>
    <t>Poznámka k položce:
položka obsahuje zábrany k výkopům a mobilní dopravní značení k výkopům startovacích a cílových jam protlaků a jámy pro ČS, montáž a demontáž zábran 1,8 m</t>
  </si>
  <si>
    <t>000000050</t>
  </si>
  <si>
    <t>Informační tabule staveniště</t>
  </si>
  <si>
    <t>-698976207</t>
  </si>
  <si>
    <t>000000076</t>
  </si>
  <si>
    <t>Geometrický plán pro věcná břemena</t>
  </si>
  <si>
    <t>-1241212767</t>
  </si>
  <si>
    <t>000000079</t>
  </si>
  <si>
    <t>Hutnící zkoušky</t>
  </si>
  <si>
    <t>-1041604950</t>
  </si>
  <si>
    <t>111111149</t>
  </si>
  <si>
    <t>uvedení pozemků a staveb dotčených akcí do odpovídajícího stavu vč. protokolárního předání jejich vlastníkům či správcům, zahrnuje pořízení pečlivé a důkladné fotodokumentace přilehlých nemovitostí, dotčených pozemků a komunikací před zahájením stavebních prací</t>
  </si>
  <si>
    <t>-347437340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</si>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</sst>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23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26</v>
      </c>
      <c r="AL8" s="28"/>
      <c r="AM8" s="28"/>
      <c r="AN8" s="40" t="s">
        <v>27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29</v>
      </c>
      <c r="AL10" s="28"/>
      <c r="AM10" s="28"/>
      <c r="AN10" s="34" t="s">
        <v>23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31</v>
      </c>
      <c r="AL11" s="28"/>
      <c r="AM11" s="28"/>
      <c r="AN11" s="34" t="s">
        <v>23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29</v>
      </c>
      <c r="AL13" s="28"/>
      <c r="AM13" s="28"/>
      <c r="AN13" s="41" t="s">
        <v>33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33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31</v>
      </c>
      <c r="AL14" s="28"/>
      <c r="AM14" s="28"/>
      <c r="AN14" s="41" t="s">
        <v>33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29</v>
      </c>
      <c r="AL16" s="28"/>
      <c r="AM16" s="28"/>
      <c r="AN16" s="34" t="s">
        <v>23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31</v>
      </c>
      <c r="AL17" s="28"/>
      <c r="AM17" s="28"/>
      <c r="AN17" s="34" t="s">
        <v>23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23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38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39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40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41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42</v>
      </c>
      <c r="E26" s="53"/>
      <c r="F26" s="54" t="s">
        <v>43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44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45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46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47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48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49</v>
      </c>
      <c r="U32" s="60"/>
      <c r="V32" s="60"/>
      <c r="W32" s="60"/>
      <c r="X32" s="62" t="s">
        <v>50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51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KanalizaceBorkyKol2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Kanalizace pro sportovní areál Borky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24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Kolín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26</v>
      </c>
      <c r="AJ44" s="73"/>
      <c r="AK44" s="73"/>
      <c r="AL44" s="73"/>
      <c r="AM44" s="84" t="str">
        <f>IF(AN8= "","",AN8)</f>
        <v>23. 8. 2018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28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Město Kolín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34</v>
      </c>
      <c r="AJ46" s="73"/>
      <c r="AK46" s="73"/>
      <c r="AL46" s="73"/>
      <c r="AM46" s="76" t="str">
        <f>IF(E17="","",E17)</f>
        <v>Vodos s.r.o.</v>
      </c>
      <c r="AN46" s="76"/>
      <c r="AO46" s="76"/>
      <c r="AP46" s="76"/>
      <c r="AQ46" s="73"/>
      <c r="AR46" s="71"/>
      <c r="AS46" s="85" t="s">
        <v>52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32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53</v>
      </c>
      <c r="D49" s="96"/>
      <c r="E49" s="96"/>
      <c r="F49" s="96"/>
      <c r="G49" s="96"/>
      <c r="H49" s="97"/>
      <c r="I49" s="98" t="s">
        <v>54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55</v>
      </c>
      <c r="AH49" s="96"/>
      <c r="AI49" s="96"/>
      <c r="AJ49" s="96"/>
      <c r="AK49" s="96"/>
      <c r="AL49" s="96"/>
      <c r="AM49" s="96"/>
      <c r="AN49" s="98" t="s">
        <v>56</v>
      </c>
      <c r="AO49" s="96"/>
      <c r="AP49" s="96"/>
      <c r="AQ49" s="100" t="s">
        <v>57</v>
      </c>
      <c r="AR49" s="71"/>
      <c r="AS49" s="101" t="s">
        <v>58</v>
      </c>
      <c r="AT49" s="102" t="s">
        <v>59</v>
      </c>
      <c r="AU49" s="102" t="s">
        <v>60</v>
      </c>
      <c r="AV49" s="102" t="s">
        <v>61</v>
      </c>
      <c r="AW49" s="102" t="s">
        <v>62</v>
      </c>
      <c r="AX49" s="102" t="s">
        <v>63</v>
      </c>
      <c r="AY49" s="102" t="s">
        <v>64</v>
      </c>
      <c r="AZ49" s="102" t="s">
        <v>65</v>
      </c>
      <c r="BA49" s="102" t="s">
        <v>66</v>
      </c>
      <c r="BB49" s="102" t="s">
        <v>67</v>
      </c>
      <c r="BC49" s="102" t="s">
        <v>68</v>
      </c>
      <c r="BD49" s="103" t="s">
        <v>69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70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ROUND(SUM(AG52:AG53),2)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23</v>
      </c>
      <c r="AR51" s="82"/>
      <c r="AS51" s="112">
        <f>ROUND(SUM(AS52:AS53),2)</f>
        <v>0</v>
      </c>
      <c r="AT51" s="113">
        <f>ROUND(SUM(AV51:AW51),2)</f>
        <v>0</v>
      </c>
      <c r="AU51" s="114">
        <f>ROUND(SUM(AU52:AU53),5)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ROUND(SUM(AZ52:AZ53),2)</f>
        <v>0</v>
      </c>
      <c r="BA51" s="113">
        <f>ROUND(SUM(BA52:BA53),2)</f>
        <v>0</v>
      </c>
      <c r="BB51" s="113">
        <f>ROUND(SUM(BB52:BB53),2)</f>
        <v>0</v>
      </c>
      <c r="BC51" s="113">
        <f>ROUND(SUM(BC52:BC53),2)</f>
        <v>0</v>
      </c>
      <c r="BD51" s="115">
        <f>ROUND(SUM(BD52:BD53),2)</f>
        <v>0</v>
      </c>
      <c r="BS51" s="116" t="s">
        <v>71</v>
      </c>
      <c r="BT51" s="116" t="s">
        <v>72</v>
      </c>
      <c r="BU51" s="117" t="s">
        <v>73</v>
      </c>
      <c r="BV51" s="116" t="s">
        <v>74</v>
      </c>
      <c r="BW51" s="116" t="s">
        <v>7</v>
      </c>
      <c r="BX51" s="116" t="s">
        <v>75</v>
      </c>
      <c r="CL51" s="116" t="s">
        <v>21</v>
      </c>
    </row>
    <row r="52" s="5" customFormat="1" ht="47.25" customHeight="1">
      <c r="A52" s="118" t="s">
        <v>76</v>
      </c>
      <c r="B52" s="119"/>
      <c r="C52" s="120"/>
      <c r="D52" s="121" t="s">
        <v>77</v>
      </c>
      <c r="E52" s="121"/>
      <c r="F52" s="121"/>
      <c r="G52" s="121"/>
      <c r="H52" s="121"/>
      <c r="I52" s="122"/>
      <c r="J52" s="121" t="s">
        <v>19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'KanalizaceBorkyKolin - Ka...'!J27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78</v>
      </c>
      <c r="AR52" s="125"/>
      <c r="AS52" s="126">
        <v>0</v>
      </c>
      <c r="AT52" s="127">
        <f>ROUND(SUM(AV52:AW52),2)</f>
        <v>0</v>
      </c>
      <c r="AU52" s="128">
        <f>'KanalizaceBorkyKolin - Ka...'!P85</f>
        <v>0</v>
      </c>
      <c r="AV52" s="127">
        <f>'KanalizaceBorkyKolin - Ka...'!J30</f>
        <v>0</v>
      </c>
      <c r="AW52" s="127">
        <f>'KanalizaceBorkyKolin - Ka...'!J31</f>
        <v>0</v>
      </c>
      <c r="AX52" s="127">
        <f>'KanalizaceBorkyKolin - Ka...'!J32</f>
        <v>0</v>
      </c>
      <c r="AY52" s="127">
        <f>'KanalizaceBorkyKolin - Ka...'!J33</f>
        <v>0</v>
      </c>
      <c r="AZ52" s="127">
        <f>'KanalizaceBorkyKolin - Ka...'!F30</f>
        <v>0</v>
      </c>
      <c r="BA52" s="127">
        <f>'KanalizaceBorkyKolin - Ka...'!F31</f>
        <v>0</v>
      </c>
      <c r="BB52" s="127">
        <f>'KanalizaceBorkyKolin - Ka...'!F32</f>
        <v>0</v>
      </c>
      <c r="BC52" s="127">
        <f>'KanalizaceBorkyKolin - Ka...'!F33</f>
        <v>0</v>
      </c>
      <c r="BD52" s="129">
        <f>'KanalizaceBorkyKolin - Ka...'!F34</f>
        <v>0</v>
      </c>
      <c r="BT52" s="130" t="s">
        <v>79</v>
      </c>
      <c r="BV52" s="130" t="s">
        <v>74</v>
      </c>
      <c r="BW52" s="130" t="s">
        <v>80</v>
      </c>
      <c r="BX52" s="130" t="s">
        <v>7</v>
      </c>
      <c r="CL52" s="130" t="s">
        <v>21</v>
      </c>
      <c r="CM52" s="130" t="s">
        <v>81</v>
      </c>
    </row>
    <row r="53" s="5" customFormat="1" ht="47.25" customHeight="1">
      <c r="A53" s="118" t="s">
        <v>76</v>
      </c>
      <c r="B53" s="119"/>
      <c r="C53" s="120"/>
      <c r="D53" s="121" t="s">
        <v>82</v>
      </c>
      <c r="E53" s="121"/>
      <c r="F53" s="121"/>
      <c r="G53" s="121"/>
      <c r="H53" s="121"/>
      <c r="I53" s="122"/>
      <c r="J53" s="121" t="s">
        <v>19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'VONKanalizaceBorky - Kana...'!J27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83</v>
      </c>
      <c r="AR53" s="125"/>
      <c r="AS53" s="131">
        <v>0</v>
      </c>
      <c r="AT53" s="132">
        <f>ROUND(SUM(AV53:AW53),2)</f>
        <v>0</v>
      </c>
      <c r="AU53" s="133">
        <f>'VONKanalizaceBorky - Kana...'!P78</f>
        <v>0</v>
      </c>
      <c r="AV53" s="132">
        <f>'VONKanalizaceBorky - Kana...'!J30</f>
        <v>0</v>
      </c>
      <c r="AW53" s="132">
        <f>'VONKanalizaceBorky - Kana...'!J31</f>
        <v>0</v>
      </c>
      <c r="AX53" s="132">
        <f>'VONKanalizaceBorky - Kana...'!J32</f>
        <v>0</v>
      </c>
      <c r="AY53" s="132">
        <f>'VONKanalizaceBorky - Kana...'!J33</f>
        <v>0</v>
      </c>
      <c r="AZ53" s="132">
        <f>'VONKanalizaceBorky - Kana...'!F30</f>
        <v>0</v>
      </c>
      <c r="BA53" s="132">
        <f>'VONKanalizaceBorky - Kana...'!F31</f>
        <v>0</v>
      </c>
      <c r="BB53" s="132">
        <f>'VONKanalizaceBorky - Kana...'!F32</f>
        <v>0</v>
      </c>
      <c r="BC53" s="132">
        <f>'VONKanalizaceBorky - Kana...'!F33</f>
        <v>0</v>
      </c>
      <c r="BD53" s="134">
        <f>'VONKanalizaceBorky - Kana...'!F34</f>
        <v>0</v>
      </c>
      <c r="BT53" s="130" t="s">
        <v>79</v>
      </c>
      <c r="BV53" s="130" t="s">
        <v>74</v>
      </c>
      <c r="BW53" s="130" t="s">
        <v>84</v>
      </c>
      <c r="BX53" s="130" t="s">
        <v>7</v>
      </c>
      <c r="CL53" s="130" t="s">
        <v>21</v>
      </c>
      <c r="CM53" s="130" t="s">
        <v>81</v>
      </c>
    </row>
    <row r="54" s="1" customFormat="1" ht="30" customHeight="1">
      <c r="B54" s="45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1"/>
    </row>
    <row r="55" s="1" customFormat="1" ht="6.96" customHeight="1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71"/>
    </row>
  </sheetData>
  <sheetProtection sheet="1" formatColumns="0" formatRows="0" objects="1" scenarios="1" spinCount="100000" saltValue="7P97tBO73HkCIi+qPW19I+CyV0xvgrZxf6fWxMYymGWFik6O5Acwl5DnNJTzlx9N6nVqm4wwpG/317VCznzRTA==" hashValue="xCn9Nt/RK/Im0NKoYhpmGJkdF1MY5MbyFIrSAKy4BElQJMkvV3lV+hf3Ej6NGgwFhsA8rXAjGEJCk5Yei9qlug==" algorithmName="SHA-512" password="CC35"/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KanalizaceBorkyKolin - Ka...'!C2" display="/"/>
    <hyperlink ref="A53" location="'VONKanalizaceBorky - Kana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85</v>
      </c>
      <c r="G1" s="138" t="s">
        <v>86</v>
      </c>
      <c r="H1" s="138"/>
      <c r="I1" s="139"/>
      <c r="J1" s="138" t="s">
        <v>87</v>
      </c>
      <c r="K1" s="137" t="s">
        <v>88</v>
      </c>
      <c r="L1" s="138" t="s">
        <v>89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80</v>
      </c>
      <c r="AZ2" s="140" t="s">
        <v>90</v>
      </c>
      <c r="BA2" s="140" t="s">
        <v>91</v>
      </c>
      <c r="BB2" s="140" t="s">
        <v>23</v>
      </c>
      <c r="BC2" s="140" t="s">
        <v>92</v>
      </c>
      <c r="BD2" s="140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41"/>
      <c r="J3" s="25"/>
      <c r="K3" s="26"/>
      <c r="AT3" s="23" t="s">
        <v>81</v>
      </c>
      <c r="AZ3" s="140" t="s">
        <v>93</v>
      </c>
      <c r="BA3" s="140" t="s">
        <v>94</v>
      </c>
      <c r="BB3" s="140" t="s">
        <v>23</v>
      </c>
      <c r="BC3" s="140" t="s">
        <v>95</v>
      </c>
      <c r="BD3" s="140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2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2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2"/>
      <c r="J6" s="28"/>
      <c r="K6" s="30"/>
    </row>
    <row r="7" ht="16.5" customHeight="1">
      <c r="B7" s="27"/>
      <c r="C7" s="28"/>
      <c r="D7" s="28"/>
      <c r="E7" s="143" t="str">
        <f>'Rekapitulace stavby'!K6</f>
        <v>Kanalizace pro sportovní areál Borky</v>
      </c>
      <c r="F7" s="39"/>
      <c r="G7" s="39"/>
      <c r="H7" s="39"/>
      <c r="I7" s="142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4"/>
      <c r="J8" s="46"/>
      <c r="K8" s="50"/>
    </row>
    <row r="9" s="1" customFormat="1" ht="36.96" customHeight="1">
      <c r="B9" s="45"/>
      <c r="C9" s="46"/>
      <c r="D9" s="46"/>
      <c r="E9" s="145" t="s">
        <v>98</v>
      </c>
      <c r="F9" s="46"/>
      <c r="G9" s="46"/>
      <c r="H9" s="46"/>
      <c r="I9" s="144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4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6" t="s">
        <v>22</v>
      </c>
      <c r="J11" s="34" t="s">
        <v>23</v>
      </c>
      <c r="K11" s="50"/>
    </row>
    <row r="12" s="1" customFormat="1" ht="14.4" customHeight="1">
      <c r="B12" s="45"/>
      <c r="C12" s="46"/>
      <c r="D12" s="39" t="s">
        <v>24</v>
      </c>
      <c r="E12" s="46"/>
      <c r="F12" s="34" t="s">
        <v>25</v>
      </c>
      <c r="G12" s="46"/>
      <c r="H12" s="46"/>
      <c r="I12" s="146" t="s">
        <v>26</v>
      </c>
      <c r="J12" s="147" t="str">
        <f>'Rekapitulace stavby'!AN8</f>
        <v>23. 8. 2018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4"/>
      <c r="J13" s="46"/>
      <c r="K13" s="50"/>
    </row>
    <row r="14" s="1" customFormat="1" ht="14.4" customHeight="1">
      <c r="B14" s="45"/>
      <c r="C14" s="46"/>
      <c r="D14" s="39" t="s">
        <v>28</v>
      </c>
      <c r="E14" s="46"/>
      <c r="F14" s="46"/>
      <c r="G14" s="46"/>
      <c r="H14" s="46"/>
      <c r="I14" s="146" t="s">
        <v>29</v>
      </c>
      <c r="J14" s="34" t="s">
        <v>23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6" t="s">
        <v>31</v>
      </c>
      <c r="J15" s="34" t="s">
        <v>23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4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6" t="s">
        <v>29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6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4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6" t="s">
        <v>29</v>
      </c>
      <c r="J20" s="34" t="s">
        <v>23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6" t="s">
        <v>31</v>
      </c>
      <c r="J21" s="34" t="s">
        <v>23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4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4"/>
      <c r="J23" s="46"/>
      <c r="K23" s="50"/>
    </row>
    <row r="24" s="6" customFormat="1" ht="16.5" customHeight="1">
      <c r="B24" s="148"/>
      <c r="C24" s="149"/>
      <c r="D24" s="149"/>
      <c r="E24" s="43" t="s">
        <v>23</v>
      </c>
      <c r="F24" s="43"/>
      <c r="G24" s="43"/>
      <c r="H24" s="43"/>
      <c r="I24" s="150"/>
      <c r="J24" s="149"/>
      <c r="K24" s="151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4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2"/>
      <c r="J26" s="105"/>
      <c r="K26" s="153"/>
    </row>
    <row r="27" s="1" customFormat="1" ht="25.44" customHeight="1">
      <c r="B27" s="45"/>
      <c r="C27" s="46"/>
      <c r="D27" s="154" t="s">
        <v>38</v>
      </c>
      <c r="E27" s="46"/>
      <c r="F27" s="46"/>
      <c r="G27" s="46"/>
      <c r="H27" s="46"/>
      <c r="I27" s="144"/>
      <c r="J27" s="155">
        <f>ROUND(J85,2)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2"/>
      <c r="J28" s="105"/>
      <c r="K28" s="153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6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7">
        <f>ROUND(SUM(BE85:BE315), 2)</f>
        <v>0</v>
      </c>
      <c r="G30" s="46"/>
      <c r="H30" s="46"/>
      <c r="I30" s="158">
        <v>0.20999999999999999</v>
      </c>
      <c r="J30" s="157">
        <f>ROUND(ROUND((SUM(BE85:BE315)),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7">
        <f>ROUND(SUM(BF85:BF315), 2)</f>
        <v>0</v>
      </c>
      <c r="G31" s="46"/>
      <c r="H31" s="46"/>
      <c r="I31" s="158">
        <v>0.14999999999999999</v>
      </c>
      <c r="J31" s="157">
        <f>ROUND(ROUND((SUM(BF85:BF315)),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7">
        <f>ROUND(SUM(BG85:BG315), 2)</f>
        <v>0</v>
      </c>
      <c r="G32" s="46"/>
      <c r="H32" s="46"/>
      <c r="I32" s="158">
        <v>0.20999999999999999</v>
      </c>
      <c r="J32" s="157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7">
        <f>ROUND(SUM(BH85:BH315), 2)</f>
        <v>0</v>
      </c>
      <c r="G33" s="46"/>
      <c r="H33" s="46"/>
      <c r="I33" s="158">
        <v>0.14999999999999999</v>
      </c>
      <c r="J33" s="157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7">
        <f>ROUND(SUM(BI85:BI315), 2)</f>
        <v>0</v>
      </c>
      <c r="G34" s="46"/>
      <c r="H34" s="46"/>
      <c r="I34" s="158">
        <v>0</v>
      </c>
      <c r="J34" s="157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4"/>
      <c r="J35" s="46"/>
      <c r="K35" s="50"/>
    </row>
    <row r="36" s="1" customFormat="1" ht="25.44" customHeight="1">
      <c r="B36" s="45"/>
      <c r="C36" s="159"/>
      <c r="D36" s="160" t="s">
        <v>48</v>
      </c>
      <c r="E36" s="97"/>
      <c r="F36" s="97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6"/>
      <c r="J37" s="67"/>
      <c r="K37" s="68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4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4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4"/>
      <c r="J44" s="46"/>
      <c r="K44" s="50"/>
    </row>
    <row r="45" s="1" customFormat="1" ht="16.5" customHeight="1">
      <c r="B45" s="45"/>
      <c r="C45" s="46"/>
      <c r="D45" s="46"/>
      <c r="E45" s="143" t="str">
        <f>E7</f>
        <v>Kanalizace pro sportovní areál Borky</v>
      </c>
      <c r="F45" s="39"/>
      <c r="G45" s="39"/>
      <c r="H45" s="39"/>
      <c r="I45" s="144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4"/>
      <c r="J46" s="46"/>
      <c r="K46" s="50"/>
    </row>
    <row r="47" s="1" customFormat="1" ht="17.25" customHeight="1">
      <c r="B47" s="45"/>
      <c r="C47" s="46"/>
      <c r="D47" s="46"/>
      <c r="E47" s="145" t="str">
        <f>E9</f>
        <v>KanalizaceBorkyKolin - Kanalizace pro sportovní areál Borky</v>
      </c>
      <c r="F47" s="46"/>
      <c r="G47" s="46"/>
      <c r="H47" s="46"/>
      <c r="I47" s="144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4"/>
      <c r="J48" s="46"/>
      <c r="K48" s="50"/>
    </row>
    <row r="49" s="1" customFormat="1" ht="18" customHeight="1">
      <c r="B49" s="45"/>
      <c r="C49" s="39" t="s">
        <v>24</v>
      </c>
      <c r="D49" s="46"/>
      <c r="E49" s="46"/>
      <c r="F49" s="34" t="str">
        <f>F12</f>
        <v>Kolín</v>
      </c>
      <c r="G49" s="46"/>
      <c r="H49" s="46"/>
      <c r="I49" s="146" t="s">
        <v>26</v>
      </c>
      <c r="J49" s="147" t="str">
        <f>IF(J12="","",J12)</f>
        <v>23. 8. 2018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4"/>
      <c r="J50" s="46"/>
      <c r="K50" s="50"/>
    </row>
    <row r="51" s="1" customFormat="1">
      <c r="B51" s="45"/>
      <c r="C51" s="39" t="s">
        <v>28</v>
      </c>
      <c r="D51" s="46"/>
      <c r="E51" s="46"/>
      <c r="F51" s="34" t="str">
        <f>E15</f>
        <v>Město Kolín</v>
      </c>
      <c r="G51" s="46"/>
      <c r="H51" s="46"/>
      <c r="I51" s="146" t="s">
        <v>34</v>
      </c>
      <c r="J51" s="43" t="str">
        <f>E21</f>
        <v>Vodos s.r.o.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4"/>
      <c r="J52" s="171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4"/>
      <c r="J53" s="46"/>
      <c r="K53" s="50"/>
    </row>
    <row r="54" s="1" customFormat="1" ht="29.28" customHeight="1">
      <c r="B54" s="45"/>
      <c r="C54" s="172" t="s">
        <v>100</v>
      </c>
      <c r="D54" s="159"/>
      <c r="E54" s="159"/>
      <c r="F54" s="159"/>
      <c r="G54" s="159"/>
      <c r="H54" s="159"/>
      <c r="I54" s="173"/>
      <c r="J54" s="174" t="s">
        <v>101</v>
      </c>
      <c r="K54" s="175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4"/>
      <c r="J55" s="46"/>
      <c r="K55" s="50"/>
    </row>
    <row r="56" s="1" customFormat="1" ht="29.28" customHeight="1">
      <c r="B56" s="45"/>
      <c r="C56" s="176" t="s">
        <v>102</v>
      </c>
      <c r="D56" s="46"/>
      <c r="E56" s="46"/>
      <c r="F56" s="46"/>
      <c r="G56" s="46"/>
      <c r="H56" s="46"/>
      <c r="I56" s="144"/>
      <c r="J56" s="155">
        <f>J85</f>
        <v>0</v>
      </c>
      <c r="K56" s="50"/>
      <c r="AU56" s="23" t="s">
        <v>103</v>
      </c>
    </row>
    <row r="57" s="7" customFormat="1" ht="24.96" customHeight="1">
      <c r="B57" s="177"/>
      <c r="C57" s="178"/>
      <c r="D57" s="179" t="s">
        <v>104</v>
      </c>
      <c r="E57" s="180"/>
      <c r="F57" s="180"/>
      <c r="G57" s="180"/>
      <c r="H57" s="180"/>
      <c r="I57" s="181"/>
      <c r="J57" s="182">
        <f>J86</f>
        <v>0</v>
      </c>
      <c r="K57" s="183"/>
    </row>
    <row r="58" s="8" customFormat="1" ht="19.92" customHeight="1">
      <c r="B58" s="184"/>
      <c r="C58" s="185"/>
      <c r="D58" s="186" t="s">
        <v>105</v>
      </c>
      <c r="E58" s="187"/>
      <c r="F58" s="187"/>
      <c r="G58" s="187"/>
      <c r="H58" s="187"/>
      <c r="I58" s="188"/>
      <c r="J58" s="189">
        <f>J87</f>
        <v>0</v>
      </c>
      <c r="K58" s="190"/>
    </row>
    <row r="59" s="8" customFormat="1" ht="19.92" customHeight="1">
      <c r="B59" s="184"/>
      <c r="C59" s="185"/>
      <c r="D59" s="186" t="s">
        <v>106</v>
      </c>
      <c r="E59" s="187"/>
      <c r="F59" s="187"/>
      <c r="G59" s="187"/>
      <c r="H59" s="187"/>
      <c r="I59" s="188"/>
      <c r="J59" s="189">
        <f>J193</f>
        <v>0</v>
      </c>
      <c r="K59" s="190"/>
    </row>
    <row r="60" s="8" customFormat="1" ht="19.92" customHeight="1">
      <c r="B60" s="184"/>
      <c r="C60" s="185"/>
      <c r="D60" s="186" t="s">
        <v>107</v>
      </c>
      <c r="E60" s="187"/>
      <c r="F60" s="187"/>
      <c r="G60" s="187"/>
      <c r="H60" s="187"/>
      <c r="I60" s="188"/>
      <c r="J60" s="189">
        <f>J196</f>
        <v>0</v>
      </c>
      <c r="K60" s="190"/>
    </row>
    <row r="61" s="8" customFormat="1" ht="19.92" customHeight="1">
      <c r="B61" s="184"/>
      <c r="C61" s="185"/>
      <c r="D61" s="186" t="s">
        <v>108</v>
      </c>
      <c r="E61" s="187"/>
      <c r="F61" s="187"/>
      <c r="G61" s="187"/>
      <c r="H61" s="187"/>
      <c r="I61" s="188"/>
      <c r="J61" s="189">
        <f>J225</f>
        <v>0</v>
      </c>
      <c r="K61" s="190"/>
    </row>
    <row r="62" s="8" customFormat="1" ht="19.92" customHeight="1">
      <c r="B62" s="184"/>
      <c r="C62" s="185"/>
      <c r="D62" s="186" t="s">
        <v>109</v>
      </c>
      <c r="E62" s="187"/>
      <c r="F62" s="187"/>
      <c r="G62" s="187"/>
      <c r="H62" s="187"/>
      <c r="I62" s="188"/>
      <c r="J62" s="189">
        <f>J292</f>
        <v>0</v>
      </c>
      <c r="K62" s="190"/>
    </row>
    <row r="63" s="8" customFormat="1" ht="14.88" customHeight="1">
      <c r="B63" s="184"/>
      <c r="C63" s="185"/>
      <c r="D63" s="186" t="s">
        <v>110</v>
      </c>
      <c r="E63" s="187"/>
      <c r="F63" s="187"/>
      <c r="G63" s="187"/>
      <c r="H63" s="187"/>
      <c r="I63" s="188"/>
      <c r="J63" s="189">
        <f>J300</f>
        <v>0</v>
      </c>
      <c r="K63" s="190"/>
    </row>
    <row r="64" s="8" customFormat="1" ht="19.92" customHeight="1">
      <c r="B64" s="184"/>
      <c r="C64" s="185"/>
      <c r="D64" s="186" t="s">
        <v>111</v>
      </c>
      <c r="E64" s="187"/>
      <c r="F64" s="187"/>
      <c r="G64" s="187"/>
      <c r="H64" s="187"/>
      <c r="I64" s="188"/>
      <c r="J64" s="189">
        <f>J307</f>
        <v>0</v>
      </c>
      <c r="K64" s="190"/>
    </row>
    <row r="65" s="8" customFormat="1" ht="19.92" customHeight="1">
      <c r="B65" s="184"/>
      <c r="C65" s="185"/>
      <c r="D65" s="186" t="s">
        <v>112</v>
      </c>
      <c r="E65" s="187"/>
      <c r="F65" s="187"/>
      <c r="G65" s="187"/>
      <c r="H65" s="187"/>
      <c r="I65" s="188"/>
      <c r="J65" s="189">
        <f>J314</f>
        <v>0</v>
      </c>
      <c r="K65" s="190"/>
    </row>
    <row r="66" s="1" customFormat="1" ht="21.84" customHeight="1">
      <c r="B66" s="45"/>
      <c r="C66" s="46"/>
      <c r="D66" s="46"/>
      <c r="E66" s="46"/>
      <c r="F66" s="46"/>
      <c r="G66" s="46"/>
      <c r="H66" s="46"/>
      <c r="I66" s="144"/>
      <c r="J66" s="46"/>
      <c r="K66" s="50"/>
    </row>
    <row r="67" s="1" customFormat="1" ht="6.96" customHeight="1">
      <c r="B67" s="66"/>
      <c r="C67" s="67"/>
      <c r="D67" s="67"/>
      <c r="E67" s="67"/>
      <c r="F67" s="67"/>
      <c r="G67" s="67"/>
      <c r="H67" s="67"/>
      <c r="I67" s="166"/>
      <c r="J67" s="67"/>
      <c r="K67" s="68"/>
    </row>
    <row r="71" s="1" customFormat="1" ht="6.96" customHeight="1">
      <c r="B71" s="69"/>
      <c r="C71" s="70"/>
      <c r="D71" s="70"/>
      <c r="E71" s="70"/>
      <c r="F71" s="70"/>
      <c r="G71" s="70"/>
      <c r="H71" s="70"/>
      <c r="I71" s="169"/>
      <c r="J71" s="70"/>
      <c r="K71" s="70"/>
      <c r="L71" s="71"/>
    </row>
    <row r="72" s="1" customFormat="1" ht="36.96" customHeight="1">
      <c r="B72" s="45"/>
      <c r="C72" s="72" t="s">
        <v>113</v>
      </c>
      <c r="D72" s="73"/>
      <c r="E72" s="73"/>
      <c r="F72" s="73"/>
      <c r="G72" s="73"/>
      <c r="H72" s="73"/>
      <c r="I72" s="191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1"/>
      <c r="J73" s="73"/>
      <c r="K73" s="73"/>
      <c r="L73" s="71"/>
    </row>
    <row r="74" s="1" customFormat="1" ht="14.4" customHeight="1">
      <c r="B74" s="45"/>
      <c r="C74" s="75" t="s">
        <v>18</v>
      </c>
      <c r="D74" s="73"/>
      <c r="E74" s="73"/>
      <c r="F74" s="73"/>
      <c r="G74" s="73"/>
      <c r="H74" s="73"/>
      <c r="I74" s="191"/>
      <c r="J74" s="73"/>
      <c r="K74" s="73"/>
      <c r="L74" s="71"/>
    </row>
    <row r="75" s="1" customFormat="1" ht="16.5" customHeight="1">
      <c r="B75" s="45"/>
      <c r="C75" s="73"/>
      <c r="D75" s="73"/>
      <c r="E75" s="192" t="str">
        <f>E7</f>
        <v>Kanalizace pro sportovní areál Borky</v>
      </c>
      <c r="F75" s="75"/>
      <c r="G75" s="75"/>
      <c r="H75" s="75"/>
      <c r="I75" s="191"/>
      <c r="J75" s="73"/>
      <c r="K75" s="73"/>
      <c r="L75" s="71"/>
    </row>
    <row r="76" s="1" customFormat="1" ht="14.4" customHeight="1">
      <c r="B76" s="45"/>
      <c r="C76" s="75" t="s">
        <v>97</v>
      </c>
      <c r="D76" s="73"/>
      <c r="E76" s="73"/>
      <c r="F76" s="73"/>
      <c r="G76" s="73"/>
      <c r="H76" s="73"/>
      <c r="I76" s="191"/>
      <c r="J76" s="73"/>
      <c r="K76" s="73"/>
      <c r="L76" s="71"/>
    </row>
    <row r="77" s="1" customFormat="1" ht="17.25" customHeight="1">
      <c r="B77" s="45"/>
      <c r="C77" s="73"/>
      <c r="D77" s="73"/>
      <c r="E77" s="81" t="str">
        <f>E9</f>
        <v>KanalizaceBorkyKolin - Kanalizace pro sportovní areál Borky</v>
      </c>
      <c r="F77" s="73"/>
      <c r="G77" s="73"/>
      <c r="H77" s="73"/>
      <c r="I77" s="191"/>
      <c r="J77" s="73"/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1"/>
      <c r="J78" s="73"/>
      <c r="K78" s="73"/>
      <c r="L78" s="71"/>
    </row>
    <row r="79" s="1" customFormat="1" ht="18" customHeight="1">
      <c r="B79" s="45"/>
      <c r="C79" s="75" t="s">
        <v>24</v>
      </c>
      <c r="D79" s="73"/>
      <c r="E79" s="73"/>
      <c r="F79" s="193" t="str">
        <f>F12</f>
        <v>Kolín</v>
      </c>
      <c r="G79" s="73"/>
      <c r="H79" s="73"/>
      <c r="I79" s="194" t="s">
        <v>26</v>
      </c>
      <c r="J79" s="84" t="str">
        <f>IF(J12="","",J12)</f>
        <v>23. 8. 2018</v>
      </c>
      <c r="K79" s="73"/>
      <c r="L79" s="71"/>
    </row>
    <row r="80" s="1" customFormat="1" ht="6.96" customHeight="1">
      <c r="B80" s="45"/>
      <c r="C80" s="73"/>
      <c r="D80" s="73"/>
      <c r="E80" s="73"/>
      <c r="F80" s="73"/>
      <c r="G80" s="73"/>
      <c r="H80" s="73"/>
      <c r="I80" s="191"/>
      <c r="J80" s="73"/>
      <c r="K80" s="73"/>
      <c r="L80" s="71"/>
    </row>
    <row r="81" s="1" customFormat="1">
      <c r="B81" s="45"/>
      <c r="C81" s="75" t="s">
        <v>28</v>
      </c>
      <c r="D81" s="73"/>
      <c r="E81" s="73"/>
      <c r="F81" s="193" t="str">
        <f>E15</f>
        <v>Město Kolín</v>
      </c>
      <c r="G81" s="73"/>
      <c r="H81" s="73"/>
      <c r="I81" s="194" t="s">
        <v>34</v>
      </c>
      <c r="J81" s="193" t="str">
        <f>E21</f>
        <v>Vodos s.r.o.</v>
      </c>
      <c r="K81" s="73"/>
      <c r="L81" s="71"/>
    </row>
    <row r="82" s="1" customFormat="1" ht="14.4" customHeight="1">
      <c r="B82" s="45"/>
      <c r="C82" s="75" t="s">
        <v>32</v>
      </c>
      <c r="D82" s="73"/>
      <c r="E82" s="73"/>
      <c r="F82" s="193" t="str">
        <f>IF(E18="","",E18)</f>
        <v/>
      </c>
      <c r="G82" s="73"/>
      <c r="H82" s="73"/>
      <c r="I82" s="191"/>
      <c r="J82" s="73"/>
      <c r="K82" s="73"/>
      <c r="L82" s="71"/>
    </row>
    <row r="83" s="1" customFormat="1" ht="10.32" customHeight="1">
      <c r="B83" s="45"/>
      <c r="C83" s="73"/>
      <c r="D83" s="73"/>
      <c r="E83" s="73"/>
      <c r="F83" s="73"/>
      <c r="G83" s="73"/>
      <c r="H83" s="73"/>
      <c r="I83" s="191"/>
      <c r="J83" s="73"/>
      <c r="K83" s="73"/>
      <c r="L83" s="71"/>
    </row>
    <row r="84" s="9" customFormat="1" ht="29.28" customHeight="1">
      <c r="B84" s="195"/>
      <c r="C84" s="196" t="s">
        <v>114</v>
      </c>
      <c r="D84" s="197" t="s">
        <v>57</v>
      </c>
      <c r="E84" s="197" t="s">
        <v>53</v>
      </c>
      <c r="F84" s="197" t="s">
        <v>115</v>
      </c>
      <c r="G84" s="197" t="s">
        <v>116</v>
      </c>
      <c r="H84" s="197" t="s">
        <v>117</v>
      </c>
      <c r="I84" s="198" t="s">
        <v>118</v>
      </c>
      <c r="J84" s="197" t="s">
        <v>101</v>
      </c>
      <c r="K84" s="199" t="s">
        <v>119</v>
      </c>
      <c r="L84" s="200"/>
      <c r="M84" s="101" t="s">
        <v>120</v>
      </c>
      <c r="N84" s="102" t="s">
        <v>42</v>
      </c>
      <c r="O84" s="102" t="s">
        <v>121</v>
      </c>
      <c r="P84" s="102" t="s">
        <v>122</v>
      </c>
      <c r="Q84" s="102" t="s">
        <v>123</v>
      </c>
      <c r="R84" s="102" t="s">
        <v>124</v>
      </c>
      <c r="S84" s="102" t="s">
        <v>125</v>
      </c>
      <c r="T84" s="103" t="s">
        <v>126</v>
      </c>
    </row>
    <row r="85" s="1" customFormat="1" ht="29.28" customHeight="1">
      <c r="B85" s="45"/>
      <c r="C85" s="107" t="s">
        <v>102</v>
      </c>
      <c r="D85" s="73"/>
      <c r="E85" s="73"/>
      <c r="F85" s="73"/>
      <c r="G85" s="73"/>
      <c r="H85" s="73"/>
      <c r="I85" s="191"/>
      <c r="J85" s="201">
        <f>BK85</f>
        <v>0</v>
      </c>
      <c r="K85" s="73"/>
      <c r="L85" s="71"/>
      <c r="M85" s="104"/>
      <c r="N85" s="105"/>
      <c r="O85" s="105"/>
      <c r="P85" s="202">
        <f>P86</f>
        <v>0</v>
      </c>
      <c r="Q85" s="105"/>
      <c r="R85" s="202">
        <f>R86</f>
        <v>128.80669722000002</v>
      </c>
      <c r="S85" s="105"/>
      <c r="T85" s="203">
        <f>T86</f>
        <v>40.373760000000004</v>
      </c>
      <c r="AT85" s="23" t="s">
        <v>71</v>
      </c>
      <c r="AU85" s="23" t="s">
        <v>103</v>
      </c>
      <c r="BK85" s="204">
        <f>BK86</f>
        <v>0</v>
      </c>
    </row>
    <row r="86" s="10" customFormat="1" ht="37.44" customHeight="1">
      <c r="B86" s="205"/>
      <c r="C86" s="206"/>
      <c r="D86" s="207" t="s">
        <v>71</v>
      </c>
      <c r="E86" s="208" t="s">
        <v>127</v>
      </c>
      <c r="F86" s="208" t="s">
        <v>128</v>
      </c>
      <c r="G86" s="206"/>
      <c r="H86" s="206"/>
      <c r="I86" s="209"/>
      <c r="J86" s="210">
        <f>BK86</f>
        <v>0</v>
      </c>
      <c r="K86" s="206"/>
      <c r="L86" s="211"/>
      <c r="M86" s="212"/>
      <c r="N86" s="213"/>
      <c r="O86" s="213"/>
      <c r="P86" s="214">
        <f>P87+P193+P196+P225+P292+P307+P314</f>
        <v>0</v>
      </c>
      <c r="Q86" s="213"/>
      <c r="R86" s="214">
        <f>R87+R193+R196+R225+R292+R307+R314</f>
        <v>128.80669722000002</v>
      </c>
      <c r="S86" s="213"/>
      <c r="T86" s="215">
        <f>T87+T193+T196+T225+T292+T307+T314</f>
        <v>40.373760000000004</v>
      </c>
      <c r="AR86" s="216" t="s">
        <v>79</v>
      </c>
      <c r="AT86" s="217" t="s">
        <v>71</v>
      </c>
      <c r="AU86" s="217" t="s">
        <v>72</v>
      </c>
      <c r="AY86" s="216" t="s">
        <v>129</v>
      </c>
      <c r="BK86" s="218">
        <f>BK87+BK193+BK196+BK225+BK292+BK307+BK314</f>
        <v>0</v>
      </c>
    </row>
    <row r="87" s="10" customFormat="1" ht="19.92" customHeight="1">
      <c r="B87" s="205"/>
      <c r="C87" s="206"/>
      <c r="D87" s="207" t="s">
        <v>71</v>
      </c>
      <c r="E87" s="219" t="s">
        <v>79</v>
      </c>
      <c r="F87" s="219" t="s">
        <v>130</v>
      </c>
      <c r="G87" s="206"/>
      <c r="H87" s="206"/>
      <c r="I87" s="209"/>
      <c r="J87" s="220">
        <f>BK87</f>
        <v>0</v>
      </c>
      <c r="K87" s="206"/>
      <c r="L87" s="211"/>
      <c r="M87" s="212"/>
      <c r="N87" s="213"/>
      <c r="O87" s="213"/>
      <c r="P87" s="214">
        <f>SUM(P88:P192)</f>
        <v>0</v>
      </c>
      <c r="Q87" s="213"/>
      <c r="R87" s="214">
        <f>SUM(R88:R192)</f>
        <v>100.62595602</v>
      </c>
      <c r="S87" s="213"/>
      <c r="T87" s="215">
        <f>SUM(T88:T192)</f>
        <v>40.373760000000004</v>
      </c>
      <c r="AR87" s="216" t="s">
        <v>79</v>
      </c>
      <c r="AT87" s="217" t="s">
        <v>71</v>
      </c>
      <c r="AU87" s="217" t="s">
        <v>79</v>
      </c>
      <c r="AY87" s="216" t="s">
        <v>129</v>
      </c>
      <c r="BK87" s="218">
        <f>SUM(BK88:BK192)</f>
        <v>0</v>
      </c>
    </row>
    <row r="88" s="1" customFormat="1" ht="51" customHeight="1">
      <c r="B88" s="45"/>
      <c r="C88" s="221" t="s">
        <v>79</v>
      </c>
      <c r="D88" s="221" t="s">
        <v>131</v>
      </c>
      <c r="E88" s="222" t="s">
        <v>132</v>
      </c>
      <c r="F88" s="223" t="s">
        <v>133</v>
      </c>
      <c r="G88" s="224" t="s">
        <v>134</v>
      </c>
      <c r="H88" s="225">
        <v>41.520000000000003</v>
      </c>
      <c r="I88" s="226"/>
      <c r="J88" s="227">
        <f>ROUND(I88*H88,2)</f>
        <v>0</v>
      </c>
      <c r="K88" s="223" t="s">
        <v>135</v>
      </c>
      <c r="L88" s="71"/>
      <c r="M88" s="228" t="s">
        <v>23</v>
      </c>
      <c r="N88" s="229" t="s">
        <v>43</v>
      </c>
      <c r="O88" s="46"/>
      <c r="P88" s="230">
        <f>O88*H88</f>
        <v>0</v>
      </c>
      <c r="Q88" s="230">
        <v>0</v>
      </c>
      <c r="R88" s="230">
        <f>Q88*H88</f>
        <v>0</v>
      </c>
      <c r="S88" s="230">
        <v>0.75</v>
      </c>
      <c r="T88" s="231">
        <f>S88*H88</f>
        <v>31.140000000000001</v>
      </c>
      <c r="AR88" s="23" t="s">
        <v>136</v>
      </c>
      <c r="AT88" s="23" t="s">
        <v>131</v>
      </c>
      <c r="AU88" s="23" t="s">
        <v>81</v>
      </c>
      <c r="AY88" s="23" t="s">
        <v>129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3" t="s">
        <v>79</v>
      </c>
      <c r="BK88" s="232">
        <f>ROUND(I88*H88,2)</f>
        <v>0</v>
      </c>
      <c r="BL88" s="23" t="s">
        <v>136</v>
      </c>
      <c r="BM88" s="23" t="s">
        <v>137</v>
      </c>
    </row>
    <row r="89" s="11" customFormat="1">
      <c r="B89" s="233"/>
      <c r="C89" s="234"/>
      <c r="D89" s="235" t="s">
        <v>138</v>
      </c>
      <c r="E89" s="236" t="s">
        <v>23</v>
      </c>
      <c r="F89" s="237" t="s">
        <v>139</v>
      </c>
      <c r="G89" s="234"/>
      <c r="H89" s="236" t="s">
        <v>23</v>
      </c>
      <c r="I89" s="238"/>
      <c r="J89" s="234"/>
      <c r="K89" s="234"/>
      <c r="L89" s="239"/>
      <c r="M89" s="240"/>
      <c r="N89" s="241"/>
      <c r="O89" s="241"/>
      <c r="P89" s="241"/>
      <c r="Q89" s="241"/>
      <c r="R89" s="241"/>
      <c r="S89" s="241"/>
      <c r="T89" s="242"/>
      <c r="AT89" s="243" t="s">
        <v>138</v>
      </c>
      <c r="AU89" s="243" t="s">
        <v>81</v>
      </c>
      <c r="AV89" s="11" t="s">
        <v>79</v>
      </c>
      <c r="AW89" s="11" t="s">
        <v>36</v>
      </c>
      <c r="AX89" s="11" t="s">
        <v>72</v>
      </c>
      <c r="AY89" s="243" t="s">
        <v>129</v>
      </c>
    </row>
    <row r="90" s="11" customFormat="1">
      <c r="B90" s="233"/>
      <c r="C90" s="234"/>
      <c r="D90" s="235" t="s">
        <v>138</v>
      </c>
      <c r="E90" s="236" t="s">
        <v>23</v>
      </c>
      <c r="F90" s="237" t="s">
        <v>140</v>
      </c>
      <c r="G90" s="234"/>
      <c r="H90" s="236" t="s">
        <v>23</v>
      </c>
      <c r="I90" s="238"/>
      <c r="J90" s="234"/>
      <c r="K90" s="234"/>
      <c r="L90" s="239"/>
      <c r="M90" s="240"/>
      <c r="N90" s="241"/>
      <c r="O90" s="241"/>
      <c r="P90" s="241"/>
      <c r="Q90" s="241"/>
      <c r="R90" s="241"/>
      <c r="S90" s="241"/>
      <c r="T90" s="242"/>
      <c r="AT90" s="243" t="s">
        <v>138</v>
      </c>
      <c r="AU90" s="243" t="s">
        <v>81</v>
      </c>
      <c r="AV90" s="11" t="s">
        <v>79</v>
      </c>
      <c r="AW90" s="11" t="s">
        <v>36</v>
      </c>
      <c r="AX90" s="11" t="s">
        <v>72</v>
      </c>
      <c r="AY90" s="243" t="s">
        <v>129</v>
      </c>
    </row>
    <row r="91" s="12" customFormat="1">
      <c r="B91" s="244"/>
      <c r="C91" s="245"/>
      <c r="D91" s="235" t="s">
        <v>138</v>
      </c>
      <c r="E91" s="246" t="s">
        <v>23</v>
      </c>
      <c r="F91" s="247" t="s">
        <v>141</v>
      </c>
      <c r="G91" s="245"/>
      <c r="H91" s="248">
        <v>27</v>
      </c>
      <c r="I91" s="249"/>
      <c r="J91" s="245"/>
      <c r="K91" s="245"/>
      <c r="L91" s="250"/>
      <c r="M91" s="251"/>
      <c r="N91" s="252"/>
      <c r="O91" s="252"/>
      <c r="P91" s="252"/>
      <c r="Q91" s="252"/>
      <c r="R91" s="252"/>
      <c r="S91" s="252"/>
      <c r="T91" s="253"/>
      <c r="AT91" s="254" t="s">
        <v>138</v>
      </c>
      <c r="AU91" s="254" t="s">
        <v>81</v>
      </c>
      <c r="AV91" s="12" t="s">
        <v>81</v>
      </c>
      <c r="AW91" s="12" t="s">
        <v>36</v>
      </c>
      <c r="AX91" s="12" t="s">
        <v>72</v>
      </c>
      <c r="AY91" s="254" t="s">
        <v>129</v>
      </c>
    </row>
    <row r="92" s="11" customFormat="1">
      <c r="B92" s="233"/>
      <c r="C92" s="234"/>
      <c r="D92" s="235" t="s">
        <v>138</v>
      </c>
      <c r="E92" s="236" t="s">
        <v>23</v>
      </c>
      <c r="F92" s="237" t="s">
        <v>142</v>
      </c>
      <c r="G92" s="234"/>
      <c r="H92" s="236" t="s">
        <v>23</v>
      </c>
      <c r="I92" s="238"/>
      <c r="J92" s="234"/>
      <c r="K92" s="234"/>
      <c r="L92" s="239"/>
      <c r="M92" s="240"/>
      <c r="N92" s="241"/>
      <c r="O92" s="241"/>
      <c r="P92" s="241"/>
      <c r="Q92" s="241"/>
      <c r="R92" s="241"/>
      <c r="S92" s="241"/>
      <c r="T92" s="242"/>
      <c r="AT92" s="243" t="s">
        <v>138</v>
      </c>
      <c r="AU92" s="243" t="s">
        <v>81</v>
      </c>
      <c r="AV92" s="11" t="s">
        <v>79</v>
      </c>
      <c r="AW92" s="11" t="s">
        <v>36</v>
      </c>
      <c r="AX92" s="11" t="s">
        <v>72</v>
      </c>
      <c r="AY92" s="243" t="s">
        <v>129</v>
      </c>
    </row>
    <row r="93" s="12" customFormat="1">
      <c r="B93" s="244"/>
      <c r="C93" s="245"/>
      <c r="D93" s="235" t="s">
        <v>138</v>
      </c>
      <c r="E93" s="246" t="s">
        <v>23</v>
      </c>
      <c r="F93" s="247" t="s">
        <v>143</v>
      </c>
      <c r="G93" s="245"/>
      <c r="H93" s="248">
        <v>14.52</v>
      </c>
      <c r="I93" s="249"/>
      <c r="J93" s="245"/>
      <c r="K93" s="245"/>
      <c r="L93" s="250"/>
      <c r="M93" s="251"/>
      <c r="N93" s="252"/>
      <c r="O93" s="252"/>
      <c r="P93" s="252"/>
      <c r="Q93" s="252"/>
      <c r="R93" s="252"/>
      <c r="S93" s="252"/>
      <c r="T93" s="253"/>
      <c r="AT93" s="254" t="s">
        <v>138</v>
      </c>
      <c r="AU93" s="254" t="s">
        <v>81</v>
      </c>
      <c r="AV93" s="12" t="s">
        <v>81</v>
      </c>
      <c r="AW93" s="12" t="s">
        <v>36</v>
      </c>
      <c r="AX93" s="12" t="s">
        <v>72</v>
      </c>
      <c r="AY93" s="254" t="s">
        <v>129</v>
      </c>
    </row>
    <row r="94" s="13" customFormat="1">
      <c r="B94" s="255"/>
      <c r="C94" s="256"/>
      <c r="D94" s="235" t="s">
        <v>138</v>
      </c>
      <c r="E94" s="257" t="s">
        <v>23</v>
      </c>
      <c r="F94" s="258" t="s">
        <v>144</v>
      </c>
      <c r="G94" s="256"/>
      <c r="H94" s="259">
        <v>41.520000000000003</v>
      </c>
      <c r="I94" s="260"/>
      <c r="J94" s="256"/>
      <c r="K94" s="256"/>
      <c r="L94" s="261"/>
      <c r="M94" s="262"/>
      <c r="N94" s="263"/>
      <c r="O94" s="263"/>
      <c r="P94" s="263"/>
      <c r="Q94" s="263"/>
      <c r="R94" s="263"/>
      <c r="S94" s="263"/>
      <c r="T94" s="264"/>
      <c r="AT94" s="265" t="s">
        <v>138</v>
      </c>
      <c r="AU94" s="265" t="s">
        <v>81</v>
      </c>
      <c r="AV94" s="13" t="s">
        <v>136</v>
      </c>
      <c r="AW94" s="13" t="s">
        <v>36</v>
      </c>
      <c r="AX94" s="13" t="s">
        <v>79</v>
      </c>
      <c r="AY94" s="265" t="s">
        <v>129</v>
      </c>
    </row>
    <row r="95" s="1" customFormat="1" ht="38.25" customHeight="1">
      <c r="B95" s="45"/>
      <c r="C95" s="221" t="s">
        <v>81</v>
      </c>
      <c r="D95" s="221" t="s">
        <v>131</v>
      </c>
      <c r="E95" s="222" t="s">
        <v>145</v>
      </c>
      <c r="F95" s="223" t="s">
        <v>146</v>
      </c>
      <c r="G95" s="224" t="s">
        <v>134</v>
      </c>
      <c r="H95" s="225">
        <v>41.520000000000003</v>
      </c>
      <c r="I95" s="226"/>
      <c r="J95" s="227">
        <f>ROUND(I95*H95,2)</f>
        <v>0</v>
      </c>
      <c r="K95" s="223" t="s">
        <v>135</v>
      </c>
      <c r="L95" s="71"/>
      <c r="M95" s="228" t="s">
        <v>23</v>
      </c>
      <c r="N95" s="229" t="s">
        <v>43</v>
      </c>
      <c r="O95" s="46"/>
      <c r="P95" s="230">
        <f>O95*H95</f>
        <v>0</v>
      </c>
      <c r="Q95" s="230">
        <v>0</v>
      </c>
      <c r="R95" s="230">
        <f>Q95*H95</f>
        <v>0</v>
      </c>
      <c r="S95" s="230">
        <v>0.098000000000000004</v>
      </c>
      <c r="T95" s="231">
        <f>S95*H95</f>
        <v>4.0689600000000006</v>
      </c>
      <c r="AR95" s="23" t="s">
        <v>136</v>
      </c>
      <c r="AT95" s="23" t="s">
        <v>131</v>
      </c>
      <c r="AU95" s="23" t="s">
        <v>81</v>
      </c>
      <c r="AY95" s="23" t="s">
        <v>129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3" t="s">
        <v>79</v>
      </c>
      <c r="BK95" s="232">
        <f>ROUND(I95*H95,2)</f>
        <v>0</v>
      </c>
      <c r="BL95" s="23" t="s">
        <v>136</v>
      </c>
      <c r="BM95" s="23" t="s">
        <v>147</v>
      </c>
    </row>
    <row r="96" s="11" customFormat="1">
      <c r="B96" s="233"/>
      <c r="C96" s="234"/>
      <c r="D96" s="235" t="s">
        <v>138</v>
      </c>
      <c r="E96" s="236" t="s">
        <v>23</v>
      </c>
      <c r="F96" s="237" t="s">
        <v>140</v>
      </c>
      <c r="G96" s="234"/>
      <c r="H96" s="236" t="s">
        <v>23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138</v>
      </c>
      <c r="AU96" s="243" t="s">
        <v>81</v>
      </c>
      <c r="AV96" s="11" t="s">
        <v>79</v>
      </c>
      <c r="AW96" s="11" t="s">
        <v>36</v>
      </c>
      <c r="AX96" s="11" t="s">
        <v>72</v>
      </c>
      <c r="AY96" s="243" t="s">
        <v>129</v>
      </c>
    </row>
    <row r="97" s="12" customFormat="1">
      <c r="B97" s="244"/>
      <c r="C97" s="245"/>
      <c r="D97" s="235" t="s">
        <v>138</v>
      </c>
      <c r="E97" s="246" t="s">
        <v>23</v>
      </c>
      <c r="F97" s="247" t="s">
        <v>141</v>
      </c>
      <c r="G97" s="245"/>
      <c r="H97" s="248">
        <v>27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AT97" s="254" t="s">
        <v>138</v>
      </c>
      <c r="AU97" s="254" t="s">
        <v>81</v>
      </c>
      <c r="AV97" s="12" t="s">
        <v>81</v>
      </c>
      <c r="AW97" s="12" t="s">
        <v>36</v>
      </c>
      <c r="AX97" s="12" t="s">
        <v>72</v>
      </c>
      <c r="AY97" s="254" t="s">
        <v>129</v>
      </c>
    </row>
    <row r="98" s="11" customFormat="1">
      <c r="B98" s="233"/>
      <c r="C98" s="234"/>
      <c r="D98" s="235" t="s">
        <v>138</v>
      </c>
      <c r="E98" s="236" t="s">
        <v>23</v>
      </c>
      <c r="F98" s="237" t="s">
        <v>142</v>
      </c>
      <c r="G98" s="234"/>
      <c r="H98" s="236" t="s">
        <v>23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138</v>
      </c>
      <c r="AU98" s="243" t="s">
        <v>81</v>
      </c>
      <c r="AV98" s="11" t="s">
        <v>79</v>
      </c>
      <c r="AW98" s="11" t="s">
        <v>36</v>
      </c>
      <c r="AX98" s="11" t="s">
        <v>72</v>
      </c>
      <c r="AY98" s="243" t="s">
        <v>129</v>
      </c>
    </row>
    <row r="99" s="12" customFormat="1">
      <c r="B99" s="244"/>
      <c r="C99" s="245"/>
      <c r="D99" s="235" t="s">
        <v>138</v>
      </c>
      <c r="E99" s="246" t="s">
        <v>23</v>
      </c>
      <c r="F99" s="247" t="s">
        <v>143</v>
      </c>
      <c r="G99" s="245"/>
      <c r="H99" s="248">
        <v>14.52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AT99" s="254" t="s">
        <v>138</v>
      </c>
      <c r="AU99" s="254" t="s">
        <v>81</v>
      </c>
      <c r="AV99" s="12" t="s">
        <v>81</v>
      </c>
      <c r="AW99" s="12" t="s">
        <v>36</v>
      </c>
      <c r="AX99" s="12" t="s">
        <v>72</v>
      </c>
      <c r="AY99" s="254" t="s">
        <v>129</v>
      </c>
    </row>
    <row r="100" s="13" customFormat="1">
      <c r="B100" s="255"/>
      <c r="C100" s="256"/>
      <c r="D100" s="235" t="s">
        <v>138</v>
      </c>
      <c r="E100" s="257" t="s">
        <v>23</v>
      </c>
      <c r="F100" s="258" t="s">
        <v>144</v>
      </c>
      <c r="G100" s="256"/>
      <c r="H100" s="259">
        <v>41.520000000000003</v>
      </c>
      <c r="I100" s="260"/>
      <c r="J100" s="256"/>
      <c r="K100" s="256"/>
      <c r="L100" s="261"/>
      <c r="M100" s="262"/>
      <c r="N100" s="263"/>
      <c r="O100" s="263"/>
      <c r="P100" s="263"/>
      <c r="Q100" s="263"/>
      <c r="R100" s="263"/>
      <c r="S100" s="263"/>
      <c r="T100" s="264"/>
      <c r="AT100" s="265" t="s">
        <v>138</v>
      </c>
      <c r="AU100" s="265" t="s">
        <v>81</v>
      </c>
      <c r="AV100" s="13" t="s">
        <v>136</v>
      </c>
      <c r="AW100" s="13" t="s">
        <v>36</v>
      </c>
      <c r="AX100" s="13" t="s">
        <v>79</v>
      </c>
      <c r="AY100" s="265" t="s">
        <v>129</v>
      </c>
    </row>
    <row r="101" s="1" customFormat="1" ht="38.25" customHeight="1">
      <c r="B101" s="45"/>
      <c r="C101" s="221" t="s">
        <v>148</v>
      </c>
      <c r="D101" s="221" t="s">
        <v>131</v>
      </c>
      <c r="E101" s="222" t="s">
        <v>149</v>
      </c>
      <c r="F101" s="223" t="s">
        <v>150</v>
      </c>
      <c r="G101" s="224" t="s">
        <v>134</v>
      </c>
      <c r="H101" s="225">
        <v>40.350000000000001</v>
      </c>
      <c r="I101" s="226"/>
      <c r="J101" s="227">
        <f>ROUND(I101*H101,2)</f>
        <v>0</v>
      </c>
      <c r="K101" s="223" t="s">
        <v>135</v>
      </c>
      <c r="L101" s="71"/>
      <c r="M101" s="228" t="s">
        <v>23</v>
      </c>
      <c r="N101" s="229" t="s">
        <v>43</v>
      </c>
      <c r="O101" s="46"/>
      <c r="P101" s="230">
        <f>O101*H101</f>
        <v>0</v>
      </c>
      <c r="Q101" s="230">
        <v>6.9999999999999994E-05</v>
      </c>
      <c r="R101" s="230">
        <f>Q101*H101</f>
        <v>0.0028244999999999998</v>
      </c>
      <c r="S101" s="230">
        <v>0.128</v>
      </c>
      <c r="T101" s="231">
        <f>S101*H101</f>
        <v>5.1648000000000005</v>
      </c>
      <c r="AR101" s="23" t="s">
        <v>136</v>
      </c>
      <c r="AT101" s="23" t="s">
        <v>131</v>
      </c>
      <c r="AU101" s="23" t="s">
        <v>81</v>
      </c>
      <c r="AY101" s="23" t="s">
        <v>129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23" t="s">
        <v>79</v>
      </c>
      <c r="BK101" s="232">
        <f>ROUND(I101*H101,2)</f>
        <v>0</v>
      </c>
      <c r="BL101" s="23" t="s">
        <v>136</v>
      </c>
      <c r="BM101" s="23" t="s">
        <v>151</v>
      </c>
    </row>
    <row r="102" s="11" customFormat="1">
      <c r="B102" s="233"/>
      <c r="C102" s="234"/>
      <c r="D102" s="235" t="s">
        <v>138</v>
      </c>
      <c r="E102" s="236" t="s">
        <v>23</v>
      </c>
      <c r="F102" s="237" t="s">
        <v>152</v>
      </c>
      <c r="G102" s="234"/>
      <c r="H102" s="236" t="s">
        <v>23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AT102" s="243" t="s">
        <v>138</v>
      </c>
      <c r="AU102" s="243" t="s">
        <v>81</v>
      </c>
      <c r="AV102" s="11" t="s">
        <v>79</v>
      </c>
      <c r="AW102" s="11" t="s">
        <v>36</v>
      </c>
      <c r="AX102" s="11" t="s">
        <v>72</v>
      </c>
      <c r="AY102" s="243" t="s">
        <v>129</v>
      </c>
    </row>
    <row r="103" s="11" customFormat="1">
      <c r="B103" s="233"/>
      <c r="C103" s="234"/>
      <c r="D103" s="235" t="s">
        <v>138</v>
      </c>
      <c r="E103" s="236" t="s">
        <v>23</v>
      </c>
      <c r="F103" s="237" t="s">
        <v>153</v>
      </c>
      <c r="G103" s="234"/>
      <c r="H103" s="236" t="s">
        <v>23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138</v>
      </c>
      <c r="AU103" s="243" t="s">
        <v>81</v>
      </c>
      <c r="AV103" s="11" t="s">
        <v>79</v>
      </c>
      <c r="AW103" s="11" t="s">
        <v>36</v>
      </c>
      <c r="AX103" s="11" t="s">
        <v>72</v>
      </c>
      <c r="AY103" s="243" t="s">
        <v>129</v>
      </c>
    </row>
    <row r="104" s="12" customFormat="1">
      <c r="B104" s="244"/>
      <c r="C104" s="245"/>
      <c r="D104" s="235" t="s">
        <v>138</v>
      </c>
      <c r="E104" s="246" t="s">
        <v>23</v>
      </c>
      <c r="F104" s="247" t="s">
        <v>154</v>
      </c>
      <c r="G104" s="245"/>
      <c r="H104" s="248">
        <v>33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AT104" s="254" t="s">
        <v>138</v>
      </c>
      <c r="AU104" s="254" t="s">
        <v>81</v>
      </c>
      <c r="AV104" s="12" t="s">
        <v>81</v>
      </c>
      <c r="AW104" s="12" t="s">
        <v>36</v>
      </c>
      <c r="AX104" s="12" t="s">
        <v>72</v>
      </c>
      <c r="AY104" s="254" t="s">
        <v>129</v>
      </c>
    </row>
    <row r="105" s="11" customFormat="1">
      <c r="B105" s="233"/>
      <c r="C105" s="234"/>
      <c r="D105" s="235" t="s">
        <v>138</v>
      </c>
      <c r="E105" s="236" t="s">
        <v>23</v>
      </c>
      <c r="F105" s="237" t="s">
        <v>142</v>
      </c>
      <c r="G105" s="234"/>
      <c r="H105" s="236" t="s">
        <v>23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138</v>
      </c>
      <c r="AU105" s="243" t="s">
        <v>81</v>
      </c>
      <c r="AV105" s="11" t="s">
        <v>79</v>
      </c>
      <c r="AW105" s="11" t="s">
        <v>36</v>
      </c>
      <c r="AX105" s="11" t="s">
        <v>72</v>
      </c>
      <c r="AY105" s="243" t="s">
        <v>129</v>
      </c>
    </row>
    <row r="106" s="12" customFormat="1">
      <c r="B106" s="244"/>
      <c r="C106" s="245"/>
      <c r="D106" s="235" t="s">
        <v>138</v>
      </c>
      <c r="E106" s="246" t="s">
        <v>23</v>
      </c>
      <c r="F106" s="247" t="s">
        <v>155</v>
      </c>
      <c r="G106" s="245"/>
      <c r="H106" s="248">
        <v>7.3499999999999996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AT106" s="254" t="s">
        <v>138</v>
      </c>
      <c r="AU106" s="254" t="s">
        <v>81</v>
      </c>
      <c r="AV106" s="12" t="s">
        <v>81</v>
      </c>
      <c r="AW106" s="12" t="s">
        <v>36</v>
      </c>
      <c r="AX106" s="12" t="s">
        <v>72</v>
      </c>
      <c r="AY106" s="254" t="s">
        <v>129</v>
      </c>
    </row>
    <row r="107" s="13" customFormat="1">
      <c r="B107" s="255"/>
      <c r="C107" s="256"/>
      <c r="D107" s="235" t="s">
        <v>138</v>
      </c>
      <c r="E107" s="257" t="s">
        <v>23</v>
      </c>
      <c r="F107" s="258" t="s">
        <v>144</v>
      </c>
      <c r="G107" s="256"/>
      <c r="H107" s="259">
        <v>40.350000000000001</v>
      </c>
      <c r="I107" s="260"/>
      <c r="J107" s="256"/>
      <c r="K107" s="256"/>
      <c r="L107" s="261"/>
      <c r="M107" s="262"/>
      <c r="N107" s="263"/>
      <c r="O107" s="263"/>
      <c r="P107" s="263"/>
      <c r="Q107" s="263"/>
      <c r="R107" s="263"/>
      <c r="S107" s="263"/>
      <c r="T107" s="264"/>
      <c r="AT107" s="265" t="s">
        <v>138</v>
      </c>
      <c r="AU107" s="265" t="s">
        <v>81</v>
      </c>
      <c r="AV107" s="13" t="s">
        <v>136</v>
      </c>
      <c r="AW107" s="13" t="s">
        <v>36</v>
      </c>
      <c r="AX107" s="13" t="s">
        <v>79</v>
      </c>
      <c r="AY107" s="265" t="s">
        <v>129</v>
      </c>
    </row>
    <row r="108" s="1" customFormat="1" ht="25.5" customHeight="1">
      <c r="B108" s="45"/>
      <c r="C108" s="221" t="s">
        <v>136</v>
      </c>
      <c r="D108" s="221" t="s">
        <v>131</v>
      </c>
      <c r="E108" s="222" t="s">
        <v>156</v>
      </c>
      <c r="F108" s="223" t="s">
        <v>157</v>
      </c>
      <c r="G108" s="224" t="s">
        <v>158</v>
      </c>
      <c r="H108" s="225">
        <v>240</v>
      </c>
      <c r="I108" s="226"/>
      <c r="J108" s="227">
        <f>ROUND(I108*H108,2)</f>
        <v>0</v>
      </c>
      <c r="K108" s="223" t="s">
        <v>135</v>
      </c>
      <c r="L108" s="71"/>
      <c r="M108" s="228" t="s">
        <v>23</v>
      </c>
      <c r="N108" s="229" t="s">
        <v>43</v>
      </c>
      <c r="O108" s="46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AR108" s="23" t="s">
        <v>136</v>
      </c>
      <c r="AT108" s="23" t="s">
        <v>131</v>
      </c>
      <c r="AU108" s="23" t="s">
        <v>81</v>
      </c>
      <c r="AY108" s="23" t="s">
        <v>129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23" t="s">
        <v>79</v>
      </c>
      <c r="BK108" s="232">
        <f>ROUND(I108*H108,2)</f>
        <v>0</v>
      </c>
      <c r="BL108" s="23" t="s">
        <v>136</v>
      </c>
      <c r="BM108" s="23" t="s">
        <v>159</v>
      </c>
    </row>
    <row r="109" s="12" customFormat="1">
      <c r="B109" s="244"/>
      <c r="C109" s="245"/>
      <c r="D109" s="235" t="s">
        <v>138</v>
      </c>
      <c r="E109" s="246" t="s">
        <v>23</v>
      </c>
      <c r="F109" s="247" t="s">
        <v>160</v>
      </c>
      <c r="G109" s="245"/>
      <c r="H109" s="248">
        <v>240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AT109" s="254" t="s">
        <v>138</v>
      </c>
      <c r="AU109" s="254" t="s">
        <v>81</v>
      </c>
      <c r="AV109" s="12" t="s">
        <v>81</v>
      </c>
      <c r="AW109" s="12" t="s">
        <v>36</v>
      </c>
      <c r="AX109" s="12" t="s">
        <v>79</v>
      </c>
      <c r="AY109" s="254" t="s">
        <v>129</v>
      </c>
    </row>
    <row r="110" s="1" customFormat="1" ht="25.5" customHeight="1">
      <c r="B110" s="45"/>
      <c r="C110" s="221" t="s">
        <v>161</v>
      </c>
      <c r="D110" s="221" t="s">
        <v>131</v>
      </c>
      <c r="E110" s="222" t="s">
        <v>162</v>
      </c>
      <c r="F110" s="223" t="s">
        <v>163</v>
      </c>
      <c r="G110" s="224" t="s">
        <v>164</v>
      </c>
      <c r="H110" s="225">
        <v>10</v>
      </c>
      <c r="I110" s="226"/>
      <c r="J110" s="227">
        <f>ROUND(I110*H110,2)</f>
        <v>0</v>
      </c>
      <c r="K110" s="223" t="s">
        <v>135</v>
      </c>
      <c r="L110" s="71"/>
      <c r="M110" s="228" t="s">
        <v>23</v>
      </c>
      <c r="N110" s="229" t="s">
        <v>43</v>
      </c>
      <c r="O110" s="46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AR110" s="23" t="s">
        <v>136</v>
      </c>
      <c r="AT110" s="23" t="s">
        <v>131</v>
      </c>
      <c r="AU110" s="23" t="s">
        <v>81</v>
      </c>
      <c r="AY110" s="23" t="s">
        <v>129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3" t="s">
        <v>79</v>
      </c>
      <c r="BK110" s="232">
        <f>ROUND(I110*H110,2)</f>
        <v>0</v>
      </c>
      <c r="BL110" s="23" t="s">
        <v>136</v>
      </c>
      <c r="BM110" s="23" t="s">
        <v>165</v>
      </c>
    </row>
    <row r="111" s="1" customFormat="1" ht="25.5" customHeight="1">
      <c r="B111" s="45"/>
      <c r="C111" s="221" t="s">
        <v>166</v>
      </c>
      <c r="D111" s="221" t="s">
        <v>131</v>
      </c>
      <c r="E111" s="222" t="s">
        <v>167</v>
      </c>
      <c r="F111" s="223" t="s">
        <v>168</v>
      </c>
      <c r="G111" s="224" t="s">
        <v>169</v>
      </c>
      <c r="H111" s="225">
        <v>1.6810000000000001</v>
      </c>
      <c r="I111" s="226"/>
      <c r="J111" s="227">
        <f>ROUND(I111*H111,2)</f>
        <v>0</v>
      </c>
      <c r="K111" s="223" t="s">
        <v>135</v>
      </c>
      <c r="L111" s="71"/>
      <c r="M111" s="228" t="s">
        <v>23</v>
      </c>
      <c r="N111" s="229" t="s">
        <v>43</v>
      </c>
      <c r="O111" s="46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AR111" s="23" t="s">
        <v>136</v>
      </c>
      <c r="AT111" s="23" t="s">
        <v>131</v>
      </c>
      <c r="AU111" s="23" t="s">
        <v>81</v>
      </c>
      <c r="AY111" s="23" t="s">
        <v>129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3" t="s">
        <v>79</v>
      </c>
      <c r="BK111" s="232">
        <f>ROUND(I111*H111,2)</f>
        <v>0</v>
      </c>
      <c r="BL111" s="23" t="s">
        <v>136</v>
      </c>
      <c r="BM111" s="23" t="s">
        <v>170</v>
      </c>
    </row>
    <row r="112" s="11" customFormat="1">
      <c r="B112" s="233"/>
      <c r="C112" s="234"/>
      <c r="D112" s="235" t="s">
        <v>138</v>
      </c>
      <c r="E112" s="236" t="s">
        <v>23</v>
      </c>
      <c r="F112" s="237" t="s">
        <v>139</v>
      </c>
      <c r="G112" s="234"/>
      <c r="H112" s="236" t="s">
        <v>23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138</v>
      </c>
      <c r="AU112" s="243" t="s">
        <v>81</v>
      </c>
      <c r="AV112" s="11" t="s">
        <v>79</v>
      </c>
      <c r="AW112" s="11" t="s">
        <v>36</v>
      </c>
      <c r="AX112" s="11" t="s">
        <v>72</v>
      </c>
      <c r="AY112" s="243" t="s">
        <v>129</v>
      </c>
    </row>
    <row r="113" s="11" customFormat="1">
      <c r="B113" s="233"/>
      <c r="C113" s="234"/>
      <c r="D113" s="235" t="s">
        <v>138</v>
      </c>
      <c r="E113" s="236" t="s">
        <v>23</v>
      </c>
      <c r="F113" s="237" t="s">
        <v>171</v>
      </c>
      <c r="G113" s="234"/>
      <c r="H113" s="236" t="s">
        <v>23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138</v>
      </c>
      <c r="AU113" s="243" t="s">
        <v>81</v>
      </c>
      <c r="AV113" s="11" t="s">
        <v>79</v>
      </c>
      <c r="AW113" s="11" t="s">
        <v>36</v>
      </c>
      <c r="AX113" s="11" t="s">
        <v>72</v>
      </c>
      <c r="AY113" s="243" t="s">
        <v>129</v>
      </c>
    </row>
    <row r="114" s="12" customFormat="1">
      <c r="B114" s="244"/>
      <c r="C114" s="245"/>
      <c r="D114" s="235" t="s">
        <v>138</v>
      </c>
      <c r="E114" s="246" t="s">
        <v>23</v>
      </c>
      <c r="F114" s="247" t="s">
        <v>172</v>
      </c>
      <c r="G114" s="245"/>
      <c r="H114" s="248">
        <v>1.8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AT114" s="254" t="s">
        <v>138</v>
      </c>
      <c r="AU114" s="254" t="s">
        <v>81</v>
      </c>
      <c r="AV114" s="12" t="s">
        <v>81</v>
      </c>
      <c r="AW114" s="12" t="s">
        <v>36</v>
      </c>
      <c r="AX114" s="12" t="s">
        <v>72</v>
      </c>
      <c r="AY114" s="254" t="s">
        <v>129</v>
      </c>
    </row>
    <row r="115" s="11" customFormat="1">
      <c r="B115" s="233"/>
      <c r="C115" s="234"/>
      <c r="D115" s="235" t="s">
        <v>138</v>
      </c>
      <c r="E115" s="236" t="s">
        <v>23</v>
      </c>
      <c r="F115" s="237" t="s">
        <v>173</v>
      </c>
      <c r="G115" s="234"/>
      <c r="H115" s="236" t="s">
        <v>23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138</v>
      </c>
      <c r="AU115" s="243" t="s">
        <v>81</v>
      </c>
      <c r="AV115" s="11" t="s">
        <v>79</v>
      </c>
      <c r="AW115" s="11" t="s">
        <v>36</v>
      </c>
      <c r="AX115" s="11" t="s">
        <v>72</v>
      </c>
      <c r="AY115" s="243" t="s">
        <v>129</v>
      </c>
    </row>
    <row r="116" s="12" customFormat="1">
      <c r="B116" s="244"/>
      <c r="C116" s="245"/>
      <c r="D116" s="235" t="s">
        <v>138</v>
      </c>
      <c r="E116" s="246" t="s">
        <v>23</v>
      </c>
      <c r="F116" s="247" t="s">
        <v>174</v>
      </c>
      <c r="G116" s="245"/>
      <c r="H116" s="248">
        <v>1.6810000000000001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AT116" s="254" t="s">
        <v>138</v>
      </c>
      <c r="AU116" s="254" t="s">
        <v>81</v>
      </c>
      <c r="AV116" s="12" t="s">
        <v>81</v>
      </c>
      <c r="AW116" s="12" t="s">
        <v>36</v>
      </c>
      <c r="AX116" s="12" t="s">
        <v>79</v>
      </c>
      <c r="AY116" s="254" t="s">
        <v>129</v>
      </c>
    </row>
    <row r="117" s="1" customFormat="1" ht="25.5" customHeight="1">
      <c r="B117" s="45"/>
      <c r="C117" s="221" t="s">
        <v>175</v>
      </c>
      <c r="D117" s="221" t="s">
        <v>131</v>
      </c>
      <c r="E117" s="222" t="s">
        <v>176</v>
      </c>
      <c r="F117" s="223" t="s">
        <v>177</v>
      </c>
      <c r="G117" s="224" t="s">
        <v>169</v>
      </c>
      <c r="H117" s="225">
        <v>114.958</v>
      </c>
      <c r="I117" s="226"/>
      <c r="J117" s="227">
        <f>ROUND(I117*H117,2)</f>
        <v>0</v>
      </c>
      <c r="K117" s="223" t="s">
        <v>135</v>
      </c>
      <c r="L117" s="71"/>
      <c r="M117" s="228" t="s">
        <v>23</v>
      </c>
      <c r="N117" s="229" t="s">
        <v>43</v>
      </c>
      <c r="O117" s="46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3" t="s">
        <v>136</v>
      </c>
      <c r="AT117" s="23" t="s">
        <v>131</v>
      </c>
      <c r="AU117" s="23" t="s">
        <v>81</v>
      </c>
      <c r="AY117" s="23" t="s">
        <v>129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3" t="s">
        <v>79</v>
      </c>
      <c r="BK117" s="232">
        <f>ROUND(I117*H117,2)</f>
        <v>0</v>
      </c>
      <c r="BL117" s="23" t="s">
        <v>136</v>
      </c>
      <c r="BM117" s="23" t="s">
        <v>178</v>
      </c>
    </row>
    <row r="118" s="11" customFormat="1">
      <c r="B118" s="233"/>
      <c r="C118" s="234"/>
      <c r="D118" s="235" t="s">
        <v>138</v>
      </c>
      <c r="E118" s="236" t="s">
        <v>23</v>
      </c>
      <c r="F118" s="237" t="s">
        <v>179</v>
      </c>
      <c r="G118" s="234"/>
      <c r="H118" s="236" t="s">
        <v>23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138</v>
      </c>
      <c r="AU118" s="243" t="s">
        <v>81</v>
      </c>
      <c r="AV118" s="11" t="s">
        <v>79</v>
      </c>
      <c r="AW118" s="11" t="s">
        <v>36</v>
      </c>
      <c r="AX118" s="11" t="s">
        <v>72</v>
      </c>
      <c r="AY118" s="243" t="s">
        <v>129</v>
      </c>
    </row>
    <row r="119" s="12" customFormat="1">
      <c r="B119" s="244"/>
      <c r="C119" s="245"/>
      <c r="D119" s="235" t="s">
        <v>138</v>
      </c>
      <c r="E119" s="246" t="s">
        <v>23</v>
      </c>
      <c r="F119" s="247" t="s">
        <v>180</v>
      </c>
      <c r="G119" s="245"/>
      <c r="H119" s="248">
        <v>23.187000000000001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AT119" s="254" t="s">
        <v>138</v>
      </c>
      <c r="AU119" s="254" t="s">
        <v>81</v>
      </c>
      <c r="AV119" s="12" t="s">
        <v>81</v>
      </c>
      <c r="AW119" s="12" t="s">
        <v>36</v>
      </c>
      <c r="AX119" s="12" t="s">
        <v>72</v>
      </c>
      <c r="AY119" s="254" t="s">
        <v>129</v>
      </c>
    </row>
    <row r="120" s="11" customFormat="1">
      <c r="B120" s="233"/>
      <c r="C120" s="234"/>
      <c r="D120" s="235" t="s">
        <v>138</v>
      </c>
      <c r="E120" s="236" t="s">
        <v>23</v>
      </c>
      <c r="F120" s="237" t="s">
        <v>173</v>
      </c>
      <c r="G120" s="234"/>
      <c r="H120" s="236" t="s">
        <v>23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138</v>
      </c>
      <c r="AU120" s="243" t="s">
        <v>81</v>
      </c>
      <c r="AV120" s="11" t="s">
        <v>79</v>
      </c>
      <c r="AW120" s="11" t="s">
        <v>36</v>
      </c>
      <c r="AX120" s="11" t="s">
        <v>72</v>
      </c>
      <c r="AY120" s="243" t="s">
        <v>129</v>
      </c>
    </row>
    <row r="121" s="12" customFormat="1">
      <c r="B121" s="244"/>
      <c r="C121" s="245"/>
      <c r="D121" s="235" t="s">
        <v>138</v>
      </c>
      <c r="E121" s="246" t="s">
        <v>23</v>
      </c>
      <c r="F121" s="247" t="s">
        <v>181</v>
      </c>
      <c r="G121" s="245"/>
      <c r="H121" s="248">
        <v>71.442999999999998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AT121" s="254" t="s">
        <v>138</v>
      </c>
      <c r="AU121" s="254" t="s">
        <v>81</v>
      </c>
      <c r="AV121" s="12" t="s">
        <v>81</v>
      </c>
      <c r="AW121" s="12" t="s">
        <v>36</v>
      </c>
      <c r="AX121" s="12" t="s">
        <v>72</v>
      </c>
      <c r="AY121" s="254" t="s">
        <v>129</v>
      </c>
    </row>
    <row r="122" s="11" customFormat="1">
      <c r="B122" s="233"/>
      <c r="C122" s="234"/>
      <c r="D122" s="235" t="s">
        <v>138</v>
      </c>
      <c r="E122" s="236" t="s">
        <v>23</v>
      </c>
      <c r="F122" s="237" t="s">
        <v>142</v>
      </c>
      <c r="G122" s="234"/>
      <c r="H122" s="236" t="s">
        <v>23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138</v>
      </c>
      <c r="AU122" s="243" t="s">
        <v>81</v>
      </c>
      <c r="AV122" s="11" t="s">
        <v>79</v>
      </c>
      <c r="AW122" s="11" t="s">
        <v>36</v>
      </c>
      <c r="AX122" s="11" t="s">
        <v>72</v>
      </c>
      <c r="AY122" s="243" t="s">
        <v>129</v>
      </c>
    </row>
    <row r="123" s="12" customFormat="1">
      <c r="B123" s="244"/>
      <c r="C123" s="245"/>
      <c r="D123" s="235" t="s">
        <v>138</v>
      </c>
      <c r="E123" s="246" t="s">
        <v>23</v>
      </c>
      <c r="F123" s="247" t="s">
        <v>182</v>
      </c>
      <c r="G123" s="245"/>
      <c r="H123" s="248">
        <v>20.327999999999999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AT123" s="254" t="s">
        <v>138</v>
      </c>
      <c r="AU123" s="254" t="s">
        <v>81</v>
      </c>
      <c r="AV123" s="12" t="s">
        <v>81</v>
      </c>
      <c r="AW123" s="12" t="s">
        <v>36</v>
      </c>
      <c r="AX123" s="12" t="s">
        <v>72</v>
      </c>
      <c r="AY123" s="254" t="s">
        <v>129</v>
      </c>
    </row>
    <row r="124" s="13" customFormat="1">
      <c r="B124" s="255"/>
      <c r="C124" s="256"/>
      <c r="D124" s="235" t="s">
        <v>138</v>
      </c>
      <c r="E124" s="257" t="s">
        <v>90</v>
      </c>
      <c r="F124" s="258" t="s">
        <v>144</v>
      </c>
      <c r="G124" s="256"/>
      <c r="H124" s="259">
        <v>114.958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AT124" s="265" t="s">
        <v>138</v>
      </c>
      <c r="AU124" s="265" t="s">
        <v>81</v>
      </c>
      <c r="AV124" s="13" t="s">
        <v>136</v>
      </c>
      <c r="AW124" s="13" t="s">
        <v>36</v>
      </c>
      <c r="AX124" s="13" t="s">
        <v>79</v>
      </c>
      <c r="AY124" s="265" t="s">
        <v>129</v>
      </c>
    </row>
    <row r="125" s="1" customFormat="1" ht="38.25" customHeight="1">
      <c r="B125" s="45"/>
      <c r="C125" s="221" t="s">
        <v>183</v>
      </c>
      <c r="D125" s="221" t="s">
        <v>131</v>
      </c>
      <c r="E125" s="222" t="s">
        <v>184</v>
      </c>
      <c r="F125" s="223" t="s">
        <v>185</v>
      </c>
      <c r="G125" s="224" t="s">
        <v>169</v>
      </c>
      <c r="H125" s="225">
        <v>82.742999999999995</v>
      </c>
      <c r="I125" s="226"/>
      <c r="J125" s="227">
        <f>ROUND(I125*H125,2)</f>
        <v>0</v>
      </c>
      <c r="K125" s="223" t="s">
        <v>135</v>
      </c>
      <c r="L125" s="71"/>
      <c r="M125" s="228" t="s">
        <v>23</v>
      </c>
      <c r="N125" s="229" t="s">
        <v>43</v>
      </c>
      <c r="O125" s="46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AR125" s="23" t="s">
        <v>136</v>
      </c>
      <c r="AT125" s="23" t="s">
        <v>131</v>
      </c>
      <c r="AU125" s="23" t="s">
        <v>81</v>
      </c>
      <c r="AY125" s="23" t="s">
        <v>129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3" t="s">
        <v>79</v>
      </c>
      <c r="BK125" s="232">
        <f>ROUND(I125*H125,2)</f>
        <v>0</v>
      </c>
      <c r="BL125" s="23" t="s">
        <v>136</v>
      </c>
      <c r="BM125" s="23" t="s">
        <v>186</v>
      </c>
    </row>
    <row r="126" s="11" customFormat="1">
      <c r="B126" s="233"/>
      <c r="C126" s="234"/>
      <c r="D126" s="235" t="s">
        <v>138</v>
      </c>
      <c r="E126" s="236" t="s">
        <v>23</v>
      </c>
      <c r="F126" s="237" t="s">
        <v>142</v>
      </c>
      <c r="G126" s="234"/>
      <c r="H126" s="236" t="s">
        <v>23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138</v>
      </c>
      <c r="AU126" s="243" t="s">
        <v>81</v>
      </c>
      <c r="AV126" s="11" t="s">
        <v>79</v>
      </c>
      <c r="AW126" s="11" t="s">
        <v>36</v>
      </c>
      <c r="AX126" s="11" t="s">
        <v>72</v>
      </c>
      <c r="AY126" s="243" t="s">
        <v>129</v>
      </c>
    </row>
    <row r="127" s="12" customFormat="1">
      <c r="B127" s="244"/>
      <c r="C127" s="245"/>
      <c r="D127" s="235" t="s">
        <v>138</v>
      </c>
      <c r="E127" s="246" t="s">
        <v>23</v>
      </c>
      <c r="F127" s="247" t="s">
        <v>187</v>
      </c>
      <c r="G127" s="245"/>
      <c r="H127" s="248">
        <v>6.8730000000000002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AT127" s="254" t="s">
        <v>138</v>
      </c>
      <c r="AU127" s="254" t="s">
        <v>81</v>
      </c>
      <c r="AV127" s="12" t="s">
        <v>81</v>
      </c>
      <c r="AW127" s="12" t="s">
        <v>36</v>
      </c>
      <c r="AX127" s="12" t="s">
        <v>72</v>
      </c>
      <c r="AY127" s="254" t="s">
        <v>129</v>
      </c>
    </row>
    <row r="128" s="11" customFormat="1">
      <c r="B128" s="233"/>
      <c r="C128" s="234"/>
      <c r="D128" s="235" t="s">
        <v>138</v>
      </c>
      <c r="E128" s="236" t="s">
        <v>23</v>
      </c>
      <c r="F128" s="237" t="s">
        <v>171</v>
      </c>
      <c r="G128" s="234"/>
      <c r="H128" s="236" t="s">
        <v>23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138</v>
      </c>
      <c r="AU128" s="243" t="s">
        <v>81</v>
      </c>
      <c r="AV128" s="11" t="s">
        <v>79</v>
      </c>
      <c r="AW128" s="11" t="s">
        <v>36</v>
      </c>
      <c r="AX128" s="11" t="s">
        <v>72</v>
      </c>
      <c r="AY128" s="243" t="s">
        <v>129</v>
      </c>
    </row>
    <row r="129" s="12" customFormat="1">
      <c r="B129" s="244"/>
      <c r="C129" s="245"/>
      <c r="D129" s="235" t="s">
        <v>138</v>
      </c>
      <c r="E129" s="246" t="s">
        <v>23</v>
      </c>
      <c r="F129" s="247" t="s">
        <v>188</v>
      </c>
      <c r="G129" s="245"/>
      <c r="H129" s="248">
        <v>41.850000000000001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138</v>
      </c>
      <c r="AU129" s="254" t="s">
        <v>81</v>
      </c>
      <c r="AV129" s="12" t="s">
        <v>81</v>
      </c>
      <c r="AW129" s="12" t="s">
        <v>36</v>
      </c>
      <c r="AX129" s="12" t="s">
        <v>72</v>
      </c>
      <c r="AY129" s="254" t="s">
        <v>129</v>
      </c>
    </row>
    <row r="130" s="12" customFormat="1">
      <c r="B130" s="244"/>
      <c r="C130" s="245"/>
      <c r="D130" s="235" t="s">
        <v>138</v>
      </c>
      <c r="E130" s="246" t="s">
        <v>23</v>
      </c>
      <c r="F130" s="247" t="s">
        <v>189</v>
      </c>
      <c r="G130" s="245"/>
      <c r="H130" s="248">
        <v>34.020000000000003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AT130" s="254" t="s">
        <v>138</v>
      </c>
      <c r="AU130" s="254" t="s">
        <v>81</v>
      </c>
      <c r="AV130" s="12" t="s">
        <v>81</v>
      </c>
      <c r="AW130" s="12" t="s">
        <v>36</v>
      </c>
      <c r="AX130" s="12" t="s">
        <v>72</v>
      </c>
      <c r="AY130" s="254" t="s">
        <v>129</v>
      </c>
    </row>
    <row r="131" s="13" customFormat="1">
      <c r="B131" s="255"/>
      <c r="C131" s="256"/>
      <c r="D131" s="235" t="s">
        <v>138</v>
      </c>
      <c r="E131" s="257" t="s">
        <v>93</v>
      </c>
      <c r="F131" s="258" t="s">
        <v>144</v>
      </c>
      <c r="G131" s="256"/>
      <c r="H131" s="259">
        <v>82.742999999999995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AT131" s="265" t="s">
        <v>138</v>
      </c>
      <c r="AU131" s="265" t="s">
        <v>81</v>
      </c>
      <c r="AV131" s="13" t="s">
        <v>136</v>
      </c>
      <c r="AW131" s="13" t="s">
        <v>36</v>
      </c>
      <c r="AX131" s="13" t="s">
        <v>79</v>
      </c>
      <c r="AY131" s="265" t="s">
        <v>129</v>
      </c>
    </row>
    <row r="132" s="1" customFormat="1" ht="25.5" customHeight="1">
      <c r="B132" s="45"/>
      <c r="C132" s="221" t="s">
        <v>190</v>
      </c>
      <c r="D132" s="221" t="s">
        <v>131</v>
      </c>
      <c r="E132" s="222" t="s">
        <v>191</v>
      </c>
      <c r="F132" s="223" t="s">
        <v>192</v>
      </c>
      <c r="G132" s="224" t="s">
        <v>193</v>
      </c>
      <c r="H132" s="225">
        <v>900</v>
      </c>
      <c r="I132" s="226"/>
      <c r="J132" s="227">
        <f>ROUND(I132*H132,2)</f>
        <v>0</v>
      </c>
      <c r="K132" s="223" t="s">
        <v>135</v>
      </c>
      <c r="L132" s="71"/>
      <c r="M132" s="228" t="s">
        <v>23</v>
      </c>
      <c r="N132" s="229" t="s">
        <v>43</v>
      </c>
      <c r="O132" s="46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AR132" s="23" t="s">
        <v>136</v>
      </c>
      <c r="AT132" s="23" t="s">
        <v>131</v>
      </c>
      <c r="AU132" s="23" t="s">
        <v>81</v>
      </c>
      <c r="AY132" s="23" t="s">
        <v>129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23" t="s">
        <v>79</v>
      </c>
      <c r="BK132" s="232">
        <f>ROUND(I132*H132,2)</f>
        <v>0</v>
      </c>
      <c r="BL132" s="23" t="s">
        <v>136</v>
      </c>
      <c r="BM132" s="23" t="s">
        <v>194</v>
      </c>
    </row>
    <row r="133" s="12" customFormat="1">
      <c r="B133" s="244"/>
      <c r="C133" s="245"/>
      <c r="D133" s="235" t="s">
        <v>138</v>
      </c>
      <c r="E133" s="246" t="s">
        <v>23</v>
      </c>
      <c r="F133" s="247" t="s">
        <v>195</v>
      </c>
      <c r="G133" s="245"/>
      <c r="H133" s="248">
        <v>900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138</v>
      </c>
      <c r="AU133" s="254" t="s">
        <v>81</v>
      </c>
      <c r="AV133" s="12" t="s">
        <v>81</v>
      </c>
      <c r="AW133" s="12" t="s">
        <v>36</v>
      </c>
      <c r="AX133" s="12" t="s">
        <v>79</v>
      </c>
      <c r="AY133" s="254" t="s">
        <v>129</v>
      </c>
    </row>
    <row r="134" s="1" customFormat="1" ht="25.5" customHeight="1">
      <c r="B134" s="45"/>
      <c r="C134" s="221" t="s">
        <v>196</v>
      </c>
      <c r="D134" s="221" t="s">
        <v>131</v>
      </c>
      <c r="E134" s="222" t="s">
        <v>197</v>
      </c>
      <c r="F134" s="223" t="s">
        <v>198</v>
      </c>
      <c r="G134" s="224" t="s">
        <v>134</v>
      </c>
      <c r="H134" s="225">
        <v>25.344000000000001</v>
      </c>
      <c r="I134" s="226"/>
      <c r="J134" s="227">
        <f>ROUND(I134*H134,2)</f>
        <v>0</v>
      </c>
      <c r="K134" s="223" t="s">
        <v>135</v>
      </c>
      <c r="L134" s="71"/>
      <c r="M134" s="228" t="s">
        <v>23</v>
      </c>
      <c r="N134" s="229" t="s">
        <v>43</v>
      </c>
      <c r="O134" s="46"/>
      <c r="P134" s="230">
        <f>O134*H134</f>
        <v>0</v>
      </c>
      <c r="Q134" s="230">
        <v>0.00059000000000000003</v>
      </c>
      <c r="R134" s="230">
        <f>Q134*H134</f>
        <v>0.014952960000000001</v>
      </c>
      <c r="S134" s="230">
        <v>0</v>
      </c>
      <c r="T134" s="231">
        <f>S134*H134</f>
        <v>0</v>
      </c>
      <c r="AR134" s="23" t="s">
        <v>136</v>
      </c>
      <c r="AT134" s="23" t="s">
        <v>131</v>
      </c>
      <c r="AU134" s="23" t="s">
        <v>81</v>
      </c>
      <c r="AY134" s="23" t="s">
        <v>129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3" t="s">
        <v>79</v>
      </c>
      <c r="BK134" s="232">
        <f>ROUND(I134*H134,2)</f>
        <v>0</v>
      </c>
      <c r="BL134" s="23" t="s">
        <v>136</v>
      </c>
      <c r="BM134" s="23" t="s">
        <v>199</v>
      </c>
    </row>
    <row r="135" s="11" customFormat="1">
      <c r="B135" s="233"/>
      <c r="C135" s="234"/>
      <c r="D135" s="235" t="s">
        <v>138</v>
      </c>
      <c r="E135" s="236" t="s">
        <v>23</v>
      </c>
      <c r="F135" s="237" t="s">
        <v>200</v>
      </c>
      <c r="G135" s="234"/>
      <c r="H135" s="236" t="s">
        <v>23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138</v>
      </c>
      <c r="AU135" s="243" t="s">
        <v>81</v>
      </c>
      <c r="AV135" s="11" t="s">
        <v>79</v>
      </c>
      <c r="AW135" s="11" t="s">
        <v>36</v>
      </c>
      <c r="AX135" s="11" t="s">
        <v>72</v>
      </c>
      <c r="AY135" s="243" t="s">
        <v>129</v>
      </c>
    </row>
    <row r="136" s="12" customFormat="1">
      <c r="B136" s="244"/>
      <c r="C136" s="245"/>
      <c r="D136" s="235" t="s">
        <v>138</v>
      </c>
      <c r="E136" s="246" t="s">
        <v>23</v>
      </c>
      <c r="F136" s="247" t="s">
        <v>201</v>
      </c>
      <c r="G136" s="245"/>
      <c r="H136" s="248">
        <v>25.344000000000001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138</v>
      </c>
      <c r="AU136" s="254" t="s">
        <v>81</v>
      </c>
      <c r="AV136" s="12" t="s">
        <v>81</v>
      </c>
      <c r="AW136" s="12" t="s">
        <v>36</v>
      </c>
      <c r="AX136" s="12" t="s">
        <v>79</v>
      </c>
      <c r="AY136" s="254" t="s">
        <v>129</v>
      </c>
    </row>
    <row r="137" s="1" customFormat="1" ht="25.5" customHeight="1">
      <c r="B137" s="45"/>
      <c r="C137" s="221" t="s">
        <v>202</v>
      </c>
      <c r="D137" s="221" t="s">
        <v>131</v>
      </c>
      <c r="E137" s="222" t="s">
        <v>203</v>
      </c>
      <c r="F137" s="223" t="s">
        <v>204</v>
      </c>
      <c r="G137" s="224" t="s">
        <v>134</v>
      </c>
      <c r="H137" s="225">
        <v>26.754000000000001</v>
      </c>
      <c r="I137" s="226"/>
      <c r="J137" s="227">
        <f>ROUND(I137*H137,2)</f>
        <v>0</v>
      </c>
      <c r="K137" s="223" t="s">
        <v>135</v>
      </c>
      <c r="L137" s="71"/>
      <c r="M137" s="228" t="s">
        <v>23</v>
      </c>
      <c r="N137" s="229" t="s">
        <v>43</v>
      </c>
      <c r="O137" s="46"/>
      <c r="P137" s="230">
        <f>O137*H137</f>
        <v>0</v>
      </c>
      <c r="Q137" s="230">
        <v>0.00064000000000000005</v>
      </c>
      <c r="R137" s="230">
        <f>Q137*H137</f>
        <v>0.017122560000000002</v>
      </c>
      <c r="S137" s="230">
        <v>0</v>
      </c>
      <c r="T137" s="231">
        <f>S137*H137</f>
        <v>0</v>
      </c>
      <c r="AR137" s="23" t="s">
        <v>136</v>
      </c>
      <c r="AT137" s="23" t="s">
        <v>131</v>
      </c>
      <c r="AU137" s="23" t="s">
        <v>81</v>
      </c>
      <c r="AY137" s="23" t="s">
        <v>129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3" t="s">
        <v>79</v>
      </c>
      <c r="BK137" s="232">
        <f>ROUND(I137*H137,2)</f>
        <v>0</v>
      </c>
      <c r="BL137" s="23" t="s">
        <v>136</v>
      </c>
      <c r="BM137" s="23" t="s">
        <v>205</v>
      </c>
    </row>
    <row r="138" s="11" customFormat="1">
      <c r="B138" s="233"/>
      <c r="C138" s="234"/>
      <c r="D138" s="235" t="s">
        <v>138</v>
      </c>
      <c r="E138" s="236" t="s">
        <v>23</v>
      </c>
      <c r="F138" s="237" t="s">
        <v>179</v>
      </c>
      <c r="G138" s="234"/>
      <c r="H138" s="236" t="s">
        <v>23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138</v>
      </c>
      <c r="AU138" s="243" t="s">
        <v>81</v>
      </c>
      <c r="AV138" s="11" t="s">
        <v>79</v>
      </c>
      <c r="AW138" s="11" t="s">
        <v>36</v>
      </c>
      <c r="AX138" s="11" t="s">
        <v>72</v>
      </c>
      <c r="AY138" s="243" t="s">
        <v>129</v>
      </c>
    </row>
    <row r="139" s="12" customFormat="1">
      <c r="B139" s="244"/>
      <c r="C139" s="245"/>
      <c r="D139" s="235" t="s">
        <v>138</v>
      </c>
      <c r="E139" s="246" t="s">
        <v>23</v>
      </c>
      <c r="F139" s="247" t="s">
        <v>206</v>
      </c>
      <c r="G139" s="245"/>
      <c r="H139" s="248">
        <v>26.754000000000001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AT139" s="254" t="s">
        <v>138</v>
      </c>
      <c r="AU139" s="254" t="s">
        <v>81</v>
      </c>
      <c r="AV139" s="12" t="s">
        <v>81</v>
      </c>
      <c r="AW139" s="12" t="s">
        <v>36</v>
      </c>
      <c r="AX139" s="12" t="s">
        <v>79</v>
      </c>
      <c r="AY139" s="254" t="s">
        <v>129</v>
      </c>
    </row>
    <row r="140" s="1" customFormat="1" ht="25.5" customHeight="1">
      <c r="B140" s="45"/>
      <c r="C140" s="221" t="s">
        <v>207</v>
      </c>
      <c r="D140" s="221" t="s">
        <v>131</v>
      </c>
      <c r="E140" s="222" t="s">
        <v>208</v>
      </c>
      <c r="F140" s="223" t="s">
        <v>209</v>
      </c>
      <c r="G140" s="224" t="s">
        <v>134</v>
      </c>
      <c r="H140" s="225">
        <v>52.274999999999999</v>
      </c>
      <c r="I140" s="226"/>
      <c r="J140" s="227">
        <f>ROUND(I140*H140,2)</f>
        <v>0</v>
      </c>
      <c r="K140" s="223" t="s">
        <v>135</v>
      </c>
      <c r="L140" s="71"/>
      <c r="M140" s="228" t="s">
        <v>23</v>
      </c>
      <c r="N140" s="229" t="s">
        <v>43</v>
      </c>
      <c r="O140" s="46"/>
      <c r="P140" s="230">
        <f>O140*H140</f>
        <v>0</v>
      </c>
      <c r="Q140" s="230">
        <v>0.00064000000000000005</v>
      </c>
      <c r="R140" s="230">
        <f>Q140*H140</f>
        <v>0.033456</v>
      </c>
      <c r="S140" s="230">
        <v>0</v>
      </c>
      <c r="T140" s="231">
        <f>S140*H140</f>
        <v>0</v>
      </c>
      <c r="AR140" s="23" t="s">
        <v>136</v>
      </c>
      <c r="AT140" s="23" t="s">
        <v>131</v>
      </c>
      <c r="AU140" s="23" t="s">
        <v>81</v>
      </c>
      <c r="AY140" s="23" t="s">
        <v>129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23" t="s">
        <v>79</v>
      </c>
      <c r="BK140" s="232">
        <f>ROUND(I140*H140,2)</f>
        <v>0</v>
      </c>
      <c r="BL140" s="23" t="s">
        <v>136</v>
      </c>
      <c r="BM140" s="23" t="s">
        <v>210</v>
      </c>
    </row>
    <row r="141" s="11" customFormat="1">
      <c r="B141" s="233"/>
      <c r="C141" s="234"/>
      <c r="D141" s="235" t="s">
        <v>138</v>
      </c>
      <c r="E141" s="236" t="s">
        <v>23</v>
      </c>
      <c r="F141" s="237" t="s">
        <v>211</v>
      </c>
      <c r="G141" s="234"/>
      <c r="H141" s="236" t="s">
        <v>23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138</v>
      </c>
      <c r="AU141" s="243" t="s">
        <v>81</v>
      </c>
      <c r="AV141" s="11" t="s">
        <v>79</v>
      </c>
      <c r="AW141" s="11" t="s">
        <v>36</v>
      </c>
      <c r="AX141" s="11" t="s">
        <v>72</v>
      </c>
      <c r="AY141" s="243" t="s">
        <v>129</v>
      </c>
    </row>
    <row r="142" s="12" customFormat="1">
      <c r="B142" s="244"/>
      <c r="C142" s="245"/>
      <c r="D142" s="235" t="s">
        <v>138</v>
      </c>
      <c r="E142" s="246" t="s">
        <v>23</v>
      </c>
      <c r="F142" s="247" t="s">
        <v>212</v>
      </c>
      <c r="G142" s="245"/>
      <c r="H142" s="248">
        <v>52.274999999999999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AT142" s="254" t="s">
        <v>138</v>
      </c>
      <c r="AU142" s="254" t="s">
        <v>81</v>
      </c>
      <c r="AV142" s="12" t="s">
        <v>81</v>
      </c>
      <c r="AW142" s="12" t="s">
        <v>36</v>
      </c>
      <c r="AX142" s="12" t="s">
        <v>79</v>
      </c>
      <c r="AY142" s="254" t="s">
        <v>129</v>
      </c>
    </row>
    <row r="143" s="1" customFormat="1" ht="25.5" customHeight="1">
      <c r="B143" s="45"/>
      <c r="C143" s="221" t="s">
        <v>213</v>
      </c>
      <c r="D143" s="221" t="s">
        <v>131</v>
      </c>
      <c r="E143" s="222" t="s">
        <v>214</v>
      </c>
      <c r="F143" s="223" t="s">
        <v>215</v>
      </c>
      <c r="G143" s="224" t="s">
        <v>134</v>
      </c>
      <c r="H143" s="225">
        <v>25.344000000000001</v>
      </c>
      <c r="I143" s="226"/>
      <c r="J143" s="227">
        <f>ROUND(I143*H143,2)</f>
        <v>0</v>
      </c>
      <c r="K143" s="223" t="s">
        <v>135</v>
      </c>
      <c r="L143" s="71"/>
      <c r="M143" s="228" t="s">
        <v>23</v>
      </c>
      <c r="N143" s="229" t="s">
        <v>43</v>
      </c>
      <c r="O143" s="46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AR143" s="23" t="s">
        <v>136</v>
      </c>
      <c r="AT143" s="23" t="s">
        <v>131</v>
      </c>
      <c r="AU143" s="23" t="s">
        <v>81</v>
      </c>
      <c r="AY143" s="23" t="s">
        <v>129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23" t="s">
        <v>79</v>
      </c>
      <c r="BK143" s="232">
        <f>ROUND(I143*H143,2)</f>
        <v>0</v>
      </c>
      <c r="BL143" s="23" t="s">
        <v>136</v>
      </c>
      <c r="BM143" s="23" t="s">
        <v>216</v>
      </c>
    </row>
    <row r="144" s="11" customFormat="1">
      <c r="B144" s="233"/>
      <c r="C144" s="234"/>
      <c r="D144" s="235" t="s">
        <v>138</v>
      </c>
      <c r="E144" s="236" t="s">
        <v>23</v>
      </c>
      <c r="F144" s="237" t="s">
        <v>200</v>
      </c>
      <c r="G144" s="234"/>
      <c r="H144" s="236" t="s">
        <v>23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138</v>
      </c>
      <c r="AU144" s="243" t="s">
        <v>81</v>
      </c>
      <c r="AV144" s="11" t="s">
        <v>79</v>
      </c>
      <c r="AW144" s="11" t="s">
        <v>36</v>
      </c>
      <c r="AX144" s="11" t="s">
        <v>72</v>
      </c>
      <c r="AY144" s="243" t="s">
        <v>129</v>
      </c>
    </row>
    <row r="145" s="12" customFormat="1">
      <c r="B145" s="244"/>
      <c r="C145" s="245"/>
      <c r="D145" s="235" t="s">
        <v>138</v>
      </c>
      <c r="E145" s="246" t="s">
        <v>23</v>
      </c>
      <c r="F145" s="247" t="s">
        <v>201</v>
      </c>
      <c r="G145" s="245"/>
      <c r="H145" s="248">
        <v>25.344000000000001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AT145" s="254" t="s">
        <v>138</v>
      </c>
      <c r="AU145" s="254" t="s">
        <v>81</v>
      </c>
      <c r="AV145" s="12" t="s">
        <v>81</v>
      </c>
      <c r="AW145" s="12" t="s">
        <v>36</v>
      </c>
      <c r="AX145" s="12" t="s">
        <v>79</v>
      </c>
      <c r="AY145" s="254" t="s">
        <v>129</v>
      </c>
    </row>
    <row r="146" s="1" customFormat="1" ht="25.5" customHeight="1">
      <c r="B146" s="45"/>
      <c r="C146" s="221" t="s">
        <v>217</v>
      </c>
      <c r="D146" s="221" t="s">
        <v>131</v>
      </c>
      <c r="E146" s="222" t="s">
        <v>218</v>
      </c>
      <c r="F146" s="223" t="s">
        <v>219</v>
      </c>
      <c r="G146" s="224" t="s">
        <v>134</v>
      </c>
      <c r="H146" s="225">
        <v>26.754000000000001</v>
      </c>
      <c r="I146" s="226"/>
      <c r="J146" s="227">
        <f>ROUND(I146*H146,2)</f>
        <v>0</v>
      </c>
      <c r="K146" s="223" t="s">
        <v>135</v>
      </c>
      <c r="L146" s="71"/>
      <c r="M146" s="228" t="s">
        <v>23</v>
      </c>
      <c r="N146" s="229" t="s">
        <v>43</v>
      </c>
      <c r="O146" s="46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AR146" s="23" t="s">
        <v>136</v>
      </c>
      <c r="AT146" s="23" t="s">
        <v>131</v>
      </c>
      <c r="AU146" s="23" t="s">
        <v>81</v>
      </c>
      <c r="AY146" s="23" t="s">
        <v>129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23" t="s">
        <v>79</v>
      </c>
      <c r="BK146" s="232">
        <f>ROUND(I146*H146,2)</f>
        <v>0</v>
      </c>
      <c r="BL146" s="23" t="s">
        <v>136</v>
      </c>
      <c r="BM146" s="23" t="s">
        <v>220</v>
      </c>
    </row>
    <row r="147" s="11" customFormat="1">
      <c r="B147" s="233"/>
      <c r="C147" s="234"/>
      <c r="D147" s="235" t="s">
        <v>138</v>
      </c>
      <c r="E147" s="236" t="s">
        <v>23</v>
      </c>
      <c r="F147" s="237" t="s">
        <v>179</v>
      </c>
      <c r="G147" s="234"/>
      <c r="H147" s="236" t="s">
        <v>23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138</v>
      </c>
      <c r="AU147" s="243" t="s">
        <v>81</v>
      </c>
      <c r="AV147" s="11" t="s">
        <v>79</v>
      </c>
      <c r="AW147" s="11" t="s">
        <v>36</v>
      </c>
      <c r="AX147" s="11" t="s">
        <v>72</v>
      </c>
      <c r="AY147" s="243" t="s">
        <v>129</v>
      </c>
    </row>
    <row r="148" s="12" customFormat="1">
      <c r="B148" s="244"/>
      <c r="C148" s="245"/>
      <c r="D148" s="235" t="s">
        <v>138</v>
      </c>
      <c r="E148" s="246" t="s">
        <v>23</v>
      </c>
      <c r="F148" s="247" t="s">
        <v>206</v>
      </c>
      <c r="G148" s="245"/>
      <c r="H148" s="248">
        <v>26.754000000000001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AT148" s="254" t="s">
        <v>138</v>
      </c>
      <c r="AU148" s="254" t="s">
        <v>81</v>
      </c>
      <c r="AV148" s="12" t="s">
        <v>81</v>
      </c>
      <c r="AW148" s="12" t="s">
        <v>36</v>
      </c>
      <c r="AX148" s="12" t="s">
        <v>79</v>
      </c>
      <c r="AY148" s="254" t="s">
        <v>129</v>
      </c>
    </row>
    <row r="149" s="1" customFormat="1" ht="25.5" customHeight="1">
      <c r="B149" s="45"/>
      <c r="C149" s="221" t="s">
        <v>10</v>
      </c>
      <c r="D149" s="221" t="s">
        <v>131</v>
      </c>
      <c r="E149" s="222" t="s">
        <v>221</v>
      </c>
      <c r="F149" s="223" t="s">
        <v>222</v>
      </c>
      <c r="G149" s="224" t="s">
        <v>134</v>
      </c>
      <c r="H149" s="225">
        <v>52.274999999999999</v>
      </c>
      <c r="I149" s="226"/>
      <c r="J149" s="227">
        <f>ROUND(I149*H149,2)</f>
        <v>0</v>
      </c>
      <c r="K149" s="223" t="s">
        <v>135</v>
      </c>
      <c r="L149" s="71"/>
      <c r="M149" s="228" t="s">
        <v>23</v>
      </c>
      <c r="N149" s="229" t="s">
        <v>43</v>
      </c>
      <c r="O149" s="46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AR149" s="23" t="s">
        <v>136</v>
      </c>
      <c r="AT149" s="23" t="s">
        <v>131</v>
      </c>
      <c r="AU149" s="23" t="s">
        <v>81</v>
      </c>
      <c r="AY149" s="23" t="s">
        <v>129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23" t="s">
        <v>79</v>
      </c>
      <c r="BK149" s="232">
        <f>ROUND(I149*H149,2)</f>
        <v>0</v>
      </c>
      <c r="BL149" s="23" t="s">
        <v>136</v>
      </c>
      <c r="BM149" s="23" t="s">
        <v>223</v>
      </c>
    </row>
    <row r="150" s="11" customFormat="1">
      <c r="B150" s="233"/>
      <c r="C150" s="234"/>
      <c r="D150" s="235" t="s">
        <v>138</v>
      </c>
      <c r="E150" s="236" t="s">
        <v>23</v>
      </c>
      <c r="F150" s="237" t="s">
        <v>211</v>
      </c>
      <c r="G150" s="234"/>
      <c r="H150" s="236" t="s">
        <v>23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138</v>
      </c>
      <c r="AU150" s="243" t="s">
        <v>81</v>
      </c>
      <c r="AV150" s="11" t="s">
        <v>79</v>
      </c>
      <c r="AW150" s="11" t="s">
        <v>36</v>
      </c>
      <c r="AX150" s="11" t="s">
        <v>72</v>
      </c>
      <c r="AY150" s="243" t="s">
        <v>129</v>
      </c>
    </row>
    <row r="151" s="12" customFormat="1">
      <c r="B151" s="244"/>
      <c r="C151" s="245"/>
      <c r="D151" s="235" t="s">
        <v>138</v>
      </c>
      <c r="E151" s="246" t="s">
        <v>23</v>
      </c>
      <c r="F151" s="247" t="s">
        <v>212</v>
      </c>
      <c r="G151" s="245"/>
      <c r="H151" s="248">
        <v>52.274999999999999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138</v>
      </c>
      <c r="AU151" s="254" t="s">
        <v>81</v>
      </c>
      <c r="AV151" s="12" t="s">
        <v>81</v>
      </c>
      <c r="AW151" s="12" t="s">
        <v>36</v>
      </c>
      <c r="AX151" s="12" t="s">
        <v>79</v>
      </c>
      <c r="AY151" s="254" t="s">
        <v>129</v>
      </c>
    </row>
    <row r="152" s="1" customFormat="1" ht="38.25" customHeight="1">
      <c r="B152" s="45"/>
      <c r="C152" s="221" t="s">
        <v>224</v>
      </c>
      <c r="D152" s="221" t="s">
        <v>131</v>
      </c>
      <c r="E152" s="222" t="s">
        <v>225</v>
      </c>
      <c r="F152" s="223" t="s">
        <v>226</v>
      </c>
      <c r="G152" s="224" t="s">
        <v>169</v>
      </c>
      <c r="H152" s="225">
        <v>114.958</v>
      </c>
      <c r="I152" s="226"/>
      <c r="J152" s="227">
        <f>ROUND(I152*H152,2)</f>
        <v>0</v>
      </c>
      <c r="K152" s="223" t="s">
        <v>135</v>
      </c>
      <c r="L152" s="71"/>
      <c r="M152" s="228" t="s">
        <v>23</v>
      </c>
      <c r="N152" s="229" t="s">
        <v>43</v>
      </c>
      <c r="O152" s="46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AR152" s="23" t="s">
        <v>136</v>
      </c>
      <c r="AT152" s="23" t="s">
        <v>131</v>
      </c>
      <c r="AU152" s="23" t="s">
        <v>81</v>
      </c>
      <c r="AY152" s="23" t="s">
        <v>129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23" t="s">
        <v>79</v>
      </c>
      <c r="BK152" s="232">
        <f>ROUND(I152*H152,2)</f>
        <v>0</v>
      </c>
      <c r="BL152" s="23" t="s">
        <v>136</v>
      </c>
      <c r="BM152" s="23" t="s">
        <v>227</v>
      </c>
    </row>
    <row r="153" s="12" customFormat="1">
      <c r="B153" s="244"/>
      <c r="C153" s="245"/>
      <c r="D153" s="235" t="s">
        <v>138</v>
      </c>
      <c r="E153" s="246" t="s">
        <v>23</v>
      </c>
      <c r="F153" s="247" t="s">
        <v>90</v>
      </c>
      <c r="G153" s="245"/>
      <c r="H153" s="248">
        <v>114.958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AT153" s="254" t="s">
        <v>138</v>
      </c>
      <c r="AU153" s="254" t="s">
        <v>81</v>
      </c>
      <c r="AV153" s="12" t="s">
        <v>81</v>
      </c>
      <c r="AW153" s="12" t="s">
        <v>36</v>
      </c>
      <c r="AX153" s="12" t="s">
        <v>79</v>
      </c>
      <c r="AY153" s="254" t="s">
        <v>129</v>
      </c>
    </row>
    <row r="154" s="1" customFormat="1" ht="38.25" customHeight="1">
      <c r="B154" s="45"/>
      <c r="C154" s="221" t="s">
        <v>228</v>
      </c>
      <c r="D154" s="221" t="s">
        <v>131</v>
      </c>
      <c r="E154" s="222" t="s">
        <v>229</v>
      </c>
      <c r="F154" s="223" t="s">
        <v>230</v>
      </c>
      <c r="G154" s="224" t="s">
        <v>169</v>
      </c>
      <c r="H154" s="225">
        <v>194.15600000000001</v>
      </c>
      <c r="I154" s="226"/>
      <c r="J154" s="227">
        <f>ROUND(I154*H154,2)</f>
        <v>0</v>
      </c>
      <c r="K154" s="223" t="s">
        <v>23</v>
      </c>
      <c r="L154" s="71"/>
      <c r="M154" s="228" t="s">
        <v>23</v>
      </c>
      <c r="N154" s="229" t="s">
        <v>43</v>
      </c>
      <c r="O154" s="46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AR154" s="23" t="s">
        <v>136</v>
      </c>
      <c r="AT154" s="23" t="s">
        <v>131</v>
      </c>
      <c r="AU154" s="23" t="s">
        <v>81</v>
      </c>
      <c r="AY154" s="23" t="s">
        <v>129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23" t="s">
        <v>79</v>
      </c>
      <c r="BK154" s="232">
        <f>ROUND(I154*H154,2)</f>
        <v>0</v>
      </c>
      <c r="BL154" s="23" t="s">
        <v>136</v>
      </c>
      <c r="BM154" s="23" t="s">
        <v>231</v>
      </c>
    </row>
    <row r="155" s="12" customFormat="1">
      <c r="B155" s="244"/>
      <c r="C155" s="245"/>
      <c r="D155" s="235" t="s">
        <v>138</v>
      </c>
      <c r="E155" s="246" t="s">
        <v>23</v>
      </c>
      <c r="F155" s="247" t="s">
        <v>232</v>
      </c>
      <c r="G155" s="245"/>
      <c r="H155" s="248">
        <v>194.15600000000001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138</v>
      </c>
      <c r="AU155" s="254" t="s">
        <v>81</v>
      </c>
      <c r="AV155" s="12" t="s">
        <v>81</v>
      </c>
      <c r="AW155" s="12" t="s">
        <v>36</v>
      </c>
      <c r="AX155" s="12" t="s">
        <v>79</v>
      </c>
      <c r="AY155" s="254" t="s">
        <v>129</v>
      </c>
    </row>
    <row r="156" s="1" customFormat="1" ht="51" customHeight="1">
      <c r="B156" s="45"/>
      <c r="C156" s="221" t="s">
        <v>233</v>
      </c>
      <c r="D156" s="221" t="s">
        <v>131</v>
      </c>
      <c r="E156" s="222" t="s">
        <v>234</v>
      </c>
      <c r="F156" s="223" t="s">
        <v>235</v>
      </c>
      <c r="G156" s="224" t="s">
        <v>169</v>
      </c>
      <c r="H156" s="225">
        <v>3883.1199999999999</v>
      </c>
      <c r="I156" s="226"/>
      <c r="J156" s="227">
        <f>ROUND(I156*H156,2)</f>
        <v>0</v>
      </c>
      <c r="K156" s="223" t="s">
        <v>23</v>
      </c>
      <c r="L156" s="71"/>
      <c r="M156" s="228" t="s">
        <v>23</v>
      </c>
      <c r="N156" s="229" t="s">
        <v>43</v>
      </c>
      <c r="O156" s="46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AR156" s="23" t="s">
        <v>136</v>
      </c>
      <c r="AT156" s="23" t="s">
        <v>131</v>
      </c>
      <c r="AU156" s="23" t="s">
        <v>81</v>
      </c>
      <c r="AY156" s="23" t="s">
        <v>129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23" t="s">
        <v>79</v>
      </c>
      <c r="BK156" s="232">
        <f>ROUND(I156*H156,2)</f>
        <v>0</v>
      </c>
      <c r="BL156" s="23" t="s">
        <v>136</v>
      </c>
      <c r="BM156" s="23" t="s">
        <v>236</v>
      </c>
    </row>
    <row r="157" s="12" customFormat="1">
      <c r="B157" s="244"/>
      <c r="C157" s="245"/>
      <c r="D157" s="235" t="s">
        <v>138</v>
      </c>
      <c r="E157" s="246" t="s">
        <v>23</v>
      </c>
      <c r="F157" s="247" t="s">
        <v>237</v>
      </c>
      <c r="G157" s="245"/>
      <c r="H157" s="248">
        <v>3883.1199999999999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AT157" s="254" t="s">
        <v>138</v>
      </c>
      <c r="AU157" s="254" t="s">
        <v>81</v>
      </c>
      <c r="AV157" s="12" t="s">
        <v>81</v>
      </c>
      <c r="AW157" s="12" t="s">
        <v>36</v>
      </c>
      <c r="AX157" s="12" t="s">
        <v>79</v>
      </c>
      <c r="AY157" s="254" t="s">
        <v>129</v>
      </c>
    </row>
    <row r="158" s="1" customFormat="1" ht="16.5" customHeight="1">
      <c r="B158" s="45"/>
      <c r="C158" s="221" t="s">
        <v>238</v>
      </c>
      <c r="D158" s="221" t="s">
        <v>131</v>
      </c>
      <c r="E158" s="222" t="s">
        <v>239</v>
      </c>
      <c r="F158" s="223" t="s">
        <v>240</v>
      </c>
      <c r="G158" s="224" t="s">
        <v>169</v>
      </c>
      <c r="H158" s="225">
        <v>194.15600000000001</v>
      </c>
      <c r="I158" s="226"/>
      <c r="J158" s="227">
        <f>ROUND(I158*H158,2)</f>
        <v>0</v>
      </c>
      <c r="K158" s="223" t="s">
        <v>23</v>
      </c>
      <c r="L158" s="71"/>
      <c r="M158" s="228" t="s">
        <v>23</v>
      </c>
      <c r="N158" s="229" t="s">
        <v>43</v>
      </c>
      <c r="O158" s="46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AR158" s="23" t="s">
        <v>136</v>
      </c>
      <c r="AT158" s="23" t="s">
        <v>131</v>
      </c>
      <c r="AU158" s="23" t="s">
        <v>81</v>
      </c>
      <c r="AY158" s="23" t="s">
        <v>129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23" t="s">
        <v>79</v>
      </c>
      <c r="BK158" s="232">
        <f>ROUND(I158*H158,2)</f>
        <v>0</v>
      </c>
      <c r="BL158" s="23" t="s">
        <v>136</v>
      </c>
      <c r="BM158" s="23" t="s">
        <v>241</v>
      </c>
    </row>
    <row r="159" s="12" customFormat="1">
      <c r="B159" s="244"/>
      <c r="C159" s="245"/>
      <c r="D159" s="235" t="s">
        <v>138</v>
      </c>
      <c r="E159" s="246" t="s">
        <v>23</v>
      </c>
      <c r="F159" s="247" t="s">
        <v>242</v>
      </c>
      <c r="G159" s="245"/>
      <c r="H159" s="248">
        <v>194.15600000000001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AT159" s="254" t="s">
        <v>138</v>
      </c>
      <c r="AU159" s="254" t="s">
        <v>81</v>
      </c>
      <c r="AV159" s="12" t="s">
        <v>81</v>
      </c>
      <c r="AW159" s="12" t="s">
        <v>36</v>
      </c>
      <c r="AX159" s="12" t="s">
        <v>79</v>
      </c>
      <c r="AY159" s="254" t="s">
        <v>129</v>
      </c>
    </row>
    <row r="160" s="1" customFormat="1" ht="25.5" customHeight="1">
      <c r="B160" s="45"/>
      <c r="C160" s="221" t="s">
        <v>243</v>
      </c>
      <c r="D160" s="221" t="s">
        <v>131</v>
      </c>
      <c r="E160" s="222" t="s">
        <v>244</v>
      </c>
      <c r="F160" s="223" t="s">
        <v>245</v>
      </c>
      <c r="G160" s="224" t="s">
        <v>169</v>
      </c>
      <c r="H160" s="225">
        <v>126.518</v>
      </c>
      <c r="I160" s="226"/>
      <c r="J160" s="227">
        <f>ROUND(I160*H160,2)</f>
        <v>0</v>
      </c>
      <c r="K160" s="223" t="s">
        <v>23</v>
      </c>
      <c r="L160" s="71"/>
      <c r="M160" s="228" t="s">
        <v>23</v>
      </c>
      <c r="N160" s="229" t="s">
        <v>43</v>
      </c>
      <c r="O160" s="46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AR160" s="23" t="s">
        <v>136</v>
      </c>
      <c r="AT160" s="23" t="s">
        <v>131</v>
      </c>
      <c r="AU160" s="23" t="s">
        <v>81</v>
      </c>
      <c r="AY160" s="23" t="s">
        <v>129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23" t="s">
        <v>79</v>
      </c>
      <c r="BK160" s="232">
        <f>ROUND(I160*H160,2)</f>
        <v>0</v>
      </c>
      <c r="BL160" s="23" t="s">
        <v>136</v>
      </c>
      <c r="BM160" s="23" t="s">
        <v>246</v>
      </c>
    </row>
    <row r="161" s="11" customFormat="1">
      <c r="B161" s="233"/>
      <c r="C161" s="234"/>
      <c r="D161" s="235" t="s">
        <v>138</v>
      </c>
      <c r="E161" s="236" t="s">
        <v>23</v>
      </c>
      <c r="F161" s="237" t="s">
        <v>139</v>
      </c>
      <c r="G161" s="234"/>
      <c r="H161" s="236" t="s">
        <v>23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138</v>
      </c>
      <c r="AU161" s="243" t="s">
        <v>81</v>
      </c>
      <c r="AV161" s="11" t="s">
        <v>79</v>
      </c>
      <c r="AW161" s="11" t="s">
        <v>36</v>
      </c>
      <c r="AX161" s="11" t="s">
        <v>72</v>
      </c>
      <c r="AY161" s="243" t="s">
        <v>129</v>
      </c>
    </row>
    <row r="162" s="11" customFormat="1">
      <c r="B162" s="233"/>
      <c r="C162" s="234"/>
      <c r="D162" s="235" t="s">
        <v>138</v>
      </c>
      <c r="E162" s="236" t="s">
        <v>23</v>
      </c>
      <c r="F162" s="237" t="s">
        <v>173</v>
      </c>
      <c r="G162" s="234"/>
      <c r="H162" s="236" t="s">
        <v>23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138</v>
      </c>
      <c r="AU162" s="243" t="s">
        <v>81</v>
      </c>
      <c r="AV162" s="11" t="s">
        <v>79</v>
      </c>
      <c r="AW162" s="11" t="s">
        <v>36</v>
      </c>
      <c r="AX162" s="11" t="s">
        <v>72</v>
      </c>
      <c r="AY162" s="243" t="s">
        <v>129</v>
      </c>
    </row>
    <row r="163" s="12" customFormat="1">
      <c r="B163" s="244"/>
      <c r="C163" s="245"/>
      <c r="D163" s="235" t="s">
        <v>138</v>
      </c>
      <c r="E163" s="246" t="s">
        <v>23</v>
      </c>
      <c r="F163" s="247" t="s">
        <v>247</v>
      </c>
      <c r="G163" s="245"/>
      <c r="H163" s="248">
        <v>52.518999999999998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AT163" s="254" t="s">
        <v>138</v>
      </c>
      <c r="AU163" s="254" t="s">
        <v>81</v>
      </c>
      <c r="AV163" s="12" t="s">
        <v>81</v>
      </c>
      <c r="AW163" s="12" t="s">
        <v>36</v>
      </c>
      <c r="AX163" s="12" t="s">
        <v>72</v>
      </c>
      <c r="AY163" s="254" t="s">
        <v>129</v>
      </c>
    </row>
    <row r="164" s="11" customFormat="1">
      <c r="B164" s="233"/>
      <c r="C164" s="234"/>
      <c r="D164" s="235" t="s">
        <v>138</v>
      </c>
      <c r="E164" s="236" t="s">
        <v>23</v>
      </c>
      <c r="F164" s="237" t="s">
        <v>179</v>
      </c>
      <c r="G164" s="234"/>
      <c r="H164" s="236" t="s">
        <v>23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138</v>
      </c>
      <c r="AU164" s="243" t="s">
        <v>81</v>
      </c>
      <c r="AV164" s="11" t="s">
        <v>79</v>
      </c>
      <c r="AW164" s="11" t="s">
        <v>36</v>
      </c>
      <c r="AX164" s="11" t="s">
        <v>72</v>
      </c>
      <c r="AY164" s="243" t="s">
        <v>129</v>
      </c>
    </row>
    <row r="165" s="12" customFormat="1">
      <c r="B165" s="244"/>
      <c r="C165" s="245"/>
      <c r="D165" s="235" t="s">
        <v>138</v>
      </c>
      <c r="E165" s="246" t="s">
        <v>23</v>
      </c>
      <c r="F165" s="247" t="s">
        <v>248</v>
      </c>
      <c r="G165" s="245"/>
      <c r="H165" s="248">
        <v>14.037000000000001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AT165" s="254" t="s">
        <v>138</v>
      </c>
      <c r="AU165" s="254" t="s">
        <v>81</v>
      </c>
      <c r="AV165" s="12" t="s">
        <v>81</v>
      </c>
      <c r="AW165" s="12" t="s">
        <v>36</v>
      </c>
      <c r="AX165" s="12" t="s">
        <v>72</v>
      </c>
      <c r="AY165" s="254" t="s">
        <v>129</v>
      </c>
    </row>
    <row r="166" s="11" customFormat="1">
      <c r="B166" s="233"/>
      <c r="C166" s="234"/>
      <c r="D166" s="235" t="s">
        <v>138</v>
      </c>
      <c r="E166" s="236" t="s">
        <v>23</v>
      </c>
      <c r="F166" s="237" t="s">
        <v>200</v>
      </c>
      <c r="G166" s="234"/>
      <c r="H166" s="236" t="s">
        <v>23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138</v>
      </c>
      <c r="AU166" s="243" t="s">
        <v>81</v>
      </c>
      <c r="AV166" s="11" t="s">
        <v>79</v>
      </c>
      <c r="AW166" s="11" t="s">
        <v>36</v>
      </c>
      <c r="AX166" s="11" t="s">
        <v>72</v>
      </c>
      <c r="AY166" s="243" t="s">
        <v>129</v>
      </c>
    </row>
    <row r="167" s="12" customFormat="1">
      <c r="B167" s="244"/>
      <c r="C167" s="245"/>
      <c r="D167" s="235" t="s">
        <v>138</v>
      </c>
      <c r="E167" s="246" t="s">
        <v>23</v>
      </c>
      <c r="F167" s="247" t="s">
        <v>249</v>
      </c>
      <c r="G167" s="245"/>
      <c r="H167" s="248">
        <v>6.0069999999999997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AT167" s="254" t="s">
        <v>138</v>
      </c>
      <c r="AU167" s="254" t="s">
        <v>81</v>
      </c>
      <c r="AV167" s="12" t="s">
        <v>81</v>
      </c>
      <c r="AW167" s="12" t="s">
        <v>36</v>
      </c>
      <c r="AX167" s="12" t="s">
        <v>72</v>
      </c>
      <c r="AY167" s="254" t="s">
        <v>129</v>
      </c>
    </row>
    <row r="168" s="11" customFormat="1">
      <c r="B168" s="233"/>
      <c r="C168" s="234"/>
      <c r="D168" s="235" t="s">
        <v>138</v>
      </c>
      <c r="E168" s="236" t="s">
        <v>23</v>
      </c>
      <c r="F168" s="237" t="s">
        <v>171</v>
      </c>
      <c r="G168" s="234"/>
      <c r="H168" s="236" t="s">
        <v>23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138</v>
      </c>
      <c r="AU168" s="243" t="s">
        <v>81</v>
      </c>
      <c r="AV168" s="11" t="s">
        <v>79</v>
      </c>
      <c r="AW168" s="11" t="s">
        <v>36</v>
      </c>
      <c r="AX168" s="11" t="s">
        <v>72</v>
      </c>
      <c r="AY168" s="243" t="s">
        <v>129</v>
      </c>
    </row>
    <row r="169" s="12" customFormat="1">
      <c r="B169" s="244"/>
      <c r="C169" s="245"/>
      <c r="D169" s="235" t="s">
        <v>138</v>
      </c>
      <c r="E169" s="246" t="s">
        <v>23</v>
      </c>
      <c r="F169" s="247" t="s">
        <v>250</v>
      </c>
      <c r="G169" s="245"/>
      <c r="H169" s="248">
        <v>26.550000000000001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AT169" s="254" t="s">
        <v>138</v>
      </c>
      <c r="AU169" s="254" t="s">
        <v>81</v>
      </c>
      <c r="AV169" s="12" t="s">
        <v>81</v>
      </c>
      <c r="AW169" s="12" t="s">
        <v>36</v>
      </c>
      <c r="AX169" s="12" t="s">
        <v>72</v>
      </c>
      <c r="AY169" s="254" t="s">
        <v>129</v>
      </c>
    </row>
    <row r="170" s="12" customFormat="1">
      <c r="B170" s="244"/>
      <c r="C170" s="245"/>
      <c r="D170" s="235" t="s">
        <v>138</v>
      </c>
      <c r="E170" s="246" t="s">
        <v>23</v>
      </c>
      <c r="F170" s="247" t="s">
        <v>251</v>
      </c>
      <c r="G170" s="245"/>
      <c r="H170" s="248">
        <v>27.405000000000001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AT170" s="254" t="s">
        <v>138</v>
      </c>
      <c r="AU170" s="254" t="s">
        <v>81</v>
      </c>
      <c r="AV170" s="12" t="s">
        <v>81</v>
      </c>
      <c r="AW170" s="12" t="s">
        <v>36</v>
      </c>
      <c r="AX170" s="12" t="s">
        <v>72</v>
      </c>
      <c r="AY170" s="254" t="s">
        <v>129</v>
      </c>
    </row>
    <row r="171" s="13" customFormat="1">
      <c r="B171" s="255"/>
      <c r="C171" s="256"/>
      <c r="D171" s="235" t="s">
        <v>138</v>
      </c>
      <c r="E171" s="257" t="s">
        <v>23</v>
      </c>
      <c r="F171" s="258" t="s">
        <v>144</v>
      </c>
      <c r="G171" s="256"/>
      <c r="H171" s="259">
        <v>126.518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AT171" s="265" t="s">
        <v>138</v>
      </c>
      <c r="AU171" s="265" t="s">
        <v>81</v>
      </c>
      <c r="AV171" s="13" t="s">
        <v>136</v>
      </c>
      <c r="AW171" s="13" t="s">
        <v>36</v>
      </c>
      <c r="AX171" s="13" t="s">
        <v>79</v>
      </c>
      <c r="AY171" s="265" t="s">
        <v>129</v>
      </c>
    </row>
    <row r="172" s="1" customFormat="1" ht="38.25" customHeight="1">
      <c r="B172" s="45"/>
      <c r="C172" s="266" t="s">
        <v>9</v>
      </c>
      <c r="D172" s="266" t="s">
        <v>252</v>
      </c>
      <c r="E172" s="267" t="s">
        <v>253</v>
      </c>
      <c r="F172" s="268" t="s">
        <v>254</v>
      </c>
      <c r="G172" s="269" t="s">
        <v>255</v>
      </c>
      <c r="H172" s="270">
        <v>66.804000000000002</v>
      </c>
      <c r="I172" s="271"/>
      <c r="J172" s="272">
        <f>ROUND(I172*H172,2)</f>
        <v>0</v>
      </c>
      <c r="K172" s="268" t="s">
        <v>23</v>
      </c>
      <c r="L172" s="273"/>
      <c r="M172" s="274" t="s">
        <v>23</v>
      </c>
      <c r="N172" s="275" t="s">
        <v>43</v>
      </c>
      <c r="O172" s="46"/>
      <c r="P172" s="230">
        <f>O172*H172</f>
        <v>0</v>
      </c>
      <c r="Q172" s="230">
        <v>1</v>
      </c>
      <c r="R172" s="230">
        <f>Q172*H172</f>
        <v>66.804000000000002</v>
      </c>
      <c r="S172" s="230">
        <v>0</v>
      </c>
      <c r="T172" s="231">
        <f>S172*H172</f>
        <v>0</v>
      </c>
      <c r="AR172" s="23" t="s">
        <v>183</v>
      </c>
      <c r="AT172" s="23" t="s">
        <v>252</v>
      </c>
      <c r="AU172" s="23" t="s">
        <v>81</v>
      </c>
      <c r="AY172" s="23" t="s">
        <v>129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23" t="s">
        <v>79</v>
      </c>
      <c r="BK172" s="232">
        <f>ROUND(I172*H172,2)</f>
        <v>0</v>
      </c>
      <c r="BL172" s="23" t="s">
        <v>136</v>
      </c>
      <c r="BM172" s="23" t="s">
        <v>256</v>
      </c>
    </row>
    <row r="173" s="1" customFormat="1">
      <c r="B173" s="45"/>
      <c r="C173" s="73"/>
      <c r="D173" s="235" t="s">
        <v>257</v>
      </c>
      <c r="E173" s="73"/>
      <c r="F173" s="276" t="s">
        <v>258</v>
      </c>
      <c r="G173" s="73"/>
      <c r="H173" s="73"/>
      <c r="I173" s="191"/>
      <c r="J173" s="73"/>
      <c r="K173" s="73"/>
      <c r="L173" s="71"/>
      <c r="M173" s="277"/>
      <c r="N173" s="46"/>
      <c r="O173" s="46"/>
      <c r="P173" s="46"/>
      <c r="Q173" s="46"/>
      <c r="R173" s="46"/>
      <c r="S173" s="46"/>
      <c r="T173" s="94"/>
      <c r="AT173" s="23" t="s">
        <v>257</v>
      </c>
      <c r="AU173" s="23" t="s">
        <v>81</v>
      </c>
    </row>
    <row r="174" s="11" customFormat="1">
      <c r="B174" s="233"/>
      <c r="C174" s="234"/>
      <c r="D174" s="235" t="s">
        <v>138</v>
      </c>
      <c r="E174" s="236" t="s">
        <v>23</v>
      </c>
      <c r="F174" s="237" t="s">
        <v>139</v>
      </c>
      <c r="G174" s="234"/>
      <c r="H174" s="236" t="s">
        <v>23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138</v>
      </c>
      <c r="AU174" s="243" t="s">
        <v>81</v>
      </c>
      <c r="AV174" s="11" t="s">
        <v>79</v>
      </c>
      <c r="AW174" s="11" t="s">
        <v>36</v>
      </c>
      <c r="AX174" s="11" t="s">
        <v>72</v>
      </c>
      <c r="AY174" s="243" t="s">
        <v>129</v>
      </c>
    </row>
    <row r="175" s="11" customFormat="1">
      <c r="B175" s="233"/>
      <c r="C175" s="234"/>
      <c r="D175" s="235" t="s">
        <v>138</v>
      </c>
      <c r="E175" s="236" t="s">
        <v>23</v>
      </c>
      <c r="F175" s="237" t="s">
        <v>200</v>
      </c>
      <c r="G175" s="234"/>
      <c r="H175" s="236" t="s">
        <v>23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138</v>
      </c>
      <c r="AU175" s="243" t="s">
        <v>81</v>
      </c>
      <c r="AV175" s="11" t="s">
        <v>79</v>
      </c>
      <c r="AW175" s="11" t="s">
        <v>36</v>
      </c>
      <c r="AX175" s="11" t="s">
        <v>72</v>
      </c>
      <c r="AY175" s="243" t="s">
        <v>129</v>
      </c>
    </row>
    <row r="176" s="12" customFormat="1">
      <c r="B176" s="244"/>
      <c r="C176" s="245"/>
      <c r="D176" s="235" t="s">
        <v>138</v>
      </c>
      <c r="E176" s="246" t="s">
        <v>23</v>
      </c>
      <c r="F176" s="247" t="s">
        <v>249</v>
      </c>
      <c r="G176" s="245"/>
      <c r="H176" s="248">
        <v>6.0069999999999997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AT176" s="254" t="s">
        <v>138</v>
      </c>
      <c r="AU176" s="254" t="s">
        <v>81</v>
      </c>
      <c r="AV176" s="12" t="s">
        <v>81</v>
      </c>
      <c r="AW176" s="12" t="s">
        <v>36</v>
      </c>
      <c r="AX176" s="12" t="s">
        <v>72</v>
      </c>
      <c r="AY176" s="254" t="s">
        <v>129</v>
      </c>
    </row>
    <row r="177" s="11" customFormat="1">
      <c r="B177" s="233"/>
      <c r="C177" s="234"/>
      <c r="D177" s="235" t="s">
        <v>138</v>
      </c>
      <c r="E177" s="236" t="s">
        <v>23</v>
      </c>
      <c r="F177" s="237" t="s">
        <v>171</v>
      </c>
      <c r="G177" s="234"/>
      <c r="H177" s="236" t="s">
        <v>23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138</v>
      </c>
      <c r="AU177" s="243" t="s">
        <v>81</v>
      </c>
      <c r="AV177" s="11" t="s">
        <v>79</v>
      </c>
      <c r="AW177" s="11" t="s">
        <v>36</v>
      </c>
      <c r="AX177" s="11" t="s">
        <v>72</v>
      </c>
      <c r="AY177" s="243" t="s">
        <v>129</v>
      </c>
    </row>
    <row r="178" s="12" customFormat="1">
      <c r="B178" s="244"/>
      <c r="C178" s="245"/>
      <c r="D178" s="235" t="s">
        <v>138</v>
      </c>
      <c r="E178" s="246" t="s">
        <v>23</v>
      </c>
      <c r="F178" s="247" t="s">
        <v>251</v>
      </c>
      <c r="G178" s="245"/>
      <c r="H178" s="248">
        <v>27.405000000000001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AT178" s="254" t="s">
        <v>138</v>
      </c>
      <c r="AU178" s="254" t="s">
        <v>81</v>
      </c>
      <c r="AV178" s="12" t="s">
        <v>81</v>
      </c>
      <c r="AW178" s="12" t="s">
        <v>36</v>
      </c>
      <c r="AX178" s="12" t="s">
        <v>72</v>
      </c>
      <c r="AY178" s="254" t="s">
        <v>129</v>
      </c>
    </row>
    <row r="179" s="13" customFormat="1">
      <c r="B179" s="255"/>
      <c r="C179" s="256"/>
      <c r="D179" s="235" t="s">
        <v>138</v>
      </c>
      <c r="E179" s="257" t="s">
        <v>23</v>
      </c>
      <c r="F179" s="258" t="s">
        <v>144</v>
      </c>
      <c r="G179" s="256"/>
      <c r="H179" s="259">
        <v>33.411999999999999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AT179" s="265" t="s">
        <v>138</v>
      </c>
      <c r="AU179" s="265" t="s">
        <v>81</v>
      </c>
      <c r="AV179" s="13" t="s">
        <v>136</v>
      </c>
      <c r="AW179" s="13" t="s">
        <v>36</v>
      </c>
      <c r="AX179" s="13" t="s">
        <v>72</v>
      </c>
      <c r="AY179" s="265" t="s">
        <v>129</v>
      </c>
    </row>
    <row r="180" s="12" customFormat="1">
      <c r="B180" s="244"/>
      <c r="C180" s="245"/>
      <c r="D180" s="235" t="s">
        <v>138</v>
      </c>
      <c r="E180" s="246" t="s">
        <v>23</v>
      </c>
      <c r="F180" s="247" t="s">
        <v>259</v>
      </c>
      <c r="G180" s="245"/>
      <c r="H180" s="248">
        <v>66.804000000000002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AT180" s="254" t="s">
        <v>138</v>
      </c>
      <c r="AU180" s="254" t="s">
        <v>81</v>
      </c>
      <c r="AV180" s="12" t="s">
        <v>81</v>
      </c>
      <c r="AW180" s="12" t="s">
        <v>36</v>
      </c>
      <c r="AX180" s="12" t="s">
        <v>79</v>
      </c>
      <c r="AY180" s="254" t="s">
        <v>129</v>
      </c>
    </row>
    <row r="181" s="1" customFormat="1" ht="25.5" customHeight="1">
      <c r="B181" s="45"/>
      <c r="C181" s="221" t="s">
        <v>260</v>
      </c>
      <c r="D181" s="221" t="s">
        <v>131</v>
      </c>
      <c r="E181" s="222" t="s">
        <v>261</v>
      </c>
      <c r="F181" s="223" t="s">
        <v>262</v>
      </c>
      <c r="G181" s="224" t="s">
        <v>169</v>
      </c>
      <c r="H181" s="225">
        <v>16.875</v>
      </c>
      <c r="I181" s="226"/>
      <c r="J181" s="227">
        <f>ROUND(I181*H181,2)</f>
        <v>0</v>
      </c>
      <c r="K181" s="223" t="s">
        <v>23</v>
      </c>
      <c r="L181" s="71"/>
      <c r="M181" s="228" t="s">
        <v>23</v>
      </c>
      <c r="N181" s="229" t="s">
        <v>43</v>
      </c>
      <c r="O181" s="46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AR181" s="23" t="s">
        <v>136</v>
      </c>
      <c r="AT181" s="23" t="s">
        <v>131</v>
      </c>
      <c r="AU181" s="23" t="s">
        <v>81</v>
      </c>
      <c r="AY181" s="23" t="s">
        <v>129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23" t="s">
        <v>79</v>
      </c>
      <c r="BK181" s="232">
        <f>ROUND(I181*H181,2)</f>
        <v>0</v>
      </c>
      <c r="BL181" s="23" t="s">
        <v>136</v>
      </c>
      <c r="BM181" s="23" t="s">
        <v>263</v>
      </c>
    </row>
    <row r="182" s="11" customFormat="1">
      <c r="B182" s="233"/>
      <c r="C182" s="234"/>
      <c r="D182" s="235" t="s">
        <v>138</v>
      </c>
      <c r="E182" s="236" t="s">
        <v>23</v>
      </c>
      <c r="F182" s="237" t="s">
        <v>139</v>
      </c>
      <c r="G182" s="234"/>
      <c r="H182" s="236" t="s">
        <v>23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138</v>
      </c>
      <c r="AU182" s="243" t="s">
        <v>81</v>
      </c>
      <c r="AV182" s="11" t="s">
        <v>79</v>
      </c>
      <c r="AW182" s="11" t="s">
        <v>36</v>
      </c>
      <c r="AX182" s="11" t="s">
        <v>72</v>
      </c>
      <c r="AY182" s="243" t="s">
        <v>129</v>
      </c>
    </row>
    <row r="183" s="12" customFormat="1">
      <c r="B183" s="244"/>
      <c r="C183" s="245"/>
      <c r="D183" s="235" t="s">
        <v>138</v>
      </c>
      <c r="E183" s="246" t="s">
        <v>23</v>
      </c>
      <c r="F183" s="247" t="s">
        <v>264</v>
      </c>
      <c r="G183" s="245"/>
      <c r="H183" s="248">
        <v>16.875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138</v>
      </c>
      <c r="AU183" s="254" t="s">
        <v>81</v>
      </c>
      <c r="AV183" s="12" t="s">
        <v>81</v>
      </c>
      <c r="AW183" s="12" t="s">
        <v>36</v>
      </c>
      <c r="AX183" s="12" t="s">
        <v>72</v>
      </c>
      <c r="AY183" s="254" t="s">
        <v>129</v>
      </c>
    </row>
    <row r="184" s="13" customFormat="1">
      <c r="B184" s="255"/>
      <c r="C184" s="256"/>
      <c r="D184" s="235" t="s">
        <v>138</v>
      </c>
      <c r="E184" s="257" t="s">
        <v>23</v>
      </c>
      <c r="F184" s="258" t="s">
        <v>144</v>
      </c>
      <c r="G184" s="256"/>
      <c r="H184" s="259">
        <v>16.875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AT184" s="265" t="s">
        <v>138</v>
      </c>
      <c r="AU184" s="265" t="s">
        <v>81</v>
      </c>
      <c r="AV184" s="13" t="s">
        <v>136</v>
      </c>
      <c r="AW184" s="13" t="s">
        <v>36</v>
      </c>
      <c r="AX184" s="13" t="s">
        <v>79</v>
      </c>
      <c r="AY184" s="265" t="s">
        <v>129</v>
      </c>
    </row>
    <row r="185" s="1" customFormat="1" ht="16.5" customHeight="1">
      <c r="B185" s="45"/>
      <c r="C185" s="266" t="s">
        <v>265</v>
      </c>
      <c r="D185" s="266" t="s">
        <v>252</v>
      </c>
      <c r="E185" s="267" t="s">
        <v>266</v>
      </c>
      <c r="F185" s="268" t="s">
        <v>267</v>
      </c>
      <c r="G185" s="269" t="s">
        <v>255</v>
      </c>
      <c r="H185" s="270">
        <v>33.75</v>
      </c>
      <c r="I185" s="271"/>
      <c r="J185" s="272">
        <f>ROUND(I185*H185,2)</f>
        <v>0</v>
      </c>
      <c r="K185" s="268" t="s">
        <v>23</v>
      </c>
      <c r="L185" s="273"/>
      <c r="M185" s="274" t="s">
        <v>23</v>
      </c>
      <c r="N185" s="275" t="s">
        <v>43</v>
      </c>
      <c r="O185" s="46"/>
      <c r="P185" s="230">
        <f>O185*H185</f>
        <v>0</v>
      </c>
      <c r="Q185" s="230">
        <v>1</v>
      </c>
      <c r="R185" s="230">
        <f>Q185*H185</f>
        <v>33.75</v>
      </c>
      <c r="S185" s="230">
        <v>0</v>
      </c>
      <c r="T185" s="231">
        <f>S185*H185</f>
        <v>0</v>
      </c>
      <c r="AR185" s="23" t="s">
        <v>183</v>
      </c>
      <c r="AT185" s="23" t="s">
        <v>252</v>
      </c>
      <c r="AU185" s="23" t="s">
        <v>81</v>
      </c>
      <c r="AY185" s="23" t="s">
        <v>129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23" t="s">
        <v>79</v>
      </c>
      <c r="BK185" s="232">
        <f>ROUND(I185*H185,2)</f>
        <v>0</v>
      </c>
      <c r="BL185" s="23" t="s">
        <v>136</v>
      </c>
      <c r="BM185" s="23" t="s">
        <v>268</v>
      </c>
    </row>
    <row r="186" s="12" customFormat="1">
      <c r="B186" s="244"/>
      <c r="C186" s="245"/>
      <c r="D186" s="235" t="s">
        <v>138</v>
      </c>
      <c r="E186" s="246" t="s">
        <v>23</v>
      </c>
      <c r="F186" s="247" t="s">
        <v>269</v>
      </c>
      <c r="G186" s="245"/>
      <c r="H186" s="248">
        <v>33.75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AT186" s="254" t="s">
        <v>138</v>
      </c>
      <c r="AU186" s="254" t="s">
        <v>81</v>
      </c>
      <c r="AV186" s="12" t="s">
        <v>81</v>
      </c>
      <c r="AW186" s="12" t="s">
        <v>36</v>
      </c>
      <c r="AX186" s="12" t="s">
        <v>79</v>
      </c>
      <c r="AY186" s="254" t="s">
        <v>129</v>
      </c>
    </row>
    <row r="187" s="1" customFormat="1" ht="25.5" customHeight="1">
      <c r="B187" s="45"/>
      <c r="C187" s="221" t="s">
        <v>270</v>
      </c>
      <c r="D187" s="221" t="s">
        <v>131</v>
      </c>
      <c r="E187" s="222" t="s">
        <v>271</v>
      </c>
      <c r="F187" s="223" t="s">
        <v>272</v>
      </c>
      <c r="G187" s="224" t="s">
        <v>134</v>
      </c>
      <c r="H187" s="225">
        <v>18</v>
      </c>
      <c r="I187" s="226"/>
      <c r="J187" s="227">
        <f>ROUND(I187*H187,2)</f>
        <v>0</v>
      </c>
      <c r="K187" s="223" t="s">
        <v>135</v>
      </c>
      <c r="L187" s="71"/>
      <c r="M187" s="228" t="s">
        <v>23</v>
      </c>
      <c r="N187" s="229" t="s">
        <v>43</v>
      </c>
      <c r="O187" s="46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AR187" s="23" t="s">
        <v>136</v>
      </c>
      <c r="AT187" s="23" t="s">
        <v>131</v>
      </c>
      <c r="AU187" s="23" t="s">
        <v>81</v>
      </c>
      <c r="AY187" s="23" t="s">
        <v>129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23" t="s">
        <v>79</v>
      </c>
      <c r="BK187" s="232">
        <f>ROUND(I187*H187,2)</f>
        <v>0</v>
      </c>
      <c r="BL187" s="23" t="s">
        <v>136</v>
      </c>
      <c r="BM187" s="23" t="s">
        <v>273</v>
      </c>
    </row>
    <row r="188" s="11" customFormat="1">
      <c r="B188" s="233"/>
      <c r="C188" s="234"/>
      <c r="D188" s="235" t="s">
        <v>138</v>
      </c>
      <c r="E188" s="236" t="s">
        <v>23</v>
      </c>
      <c r="F188" s="237" t="s">
        <v>139</v>
      </c>
      <c r="G188" s="234"/>
      <c r="H188" s="236" t="s">
        <v>23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138</v>
      </c>
      <c r="AU188" s="243" t="s">
        <v>81</v>
      </c>
      <c r="AV188" s="11" t="s">
        <v>79</v>
      </c>
      <c r="AW188" s="11" t="s">
        <v>36</v>
      </c>
      <c r="AX188" s="11" t="s">
        <v>72</v>
      </c>
      <c r="AY188" s="243" t="s">
        <v>129</v>
      </c>
    </row>
    <row r="189" s="12" customFormat="1">
      <c r="B189" s="244"/>
      <c r="C189" s="245"/>
      <c r="D189" s="235" t="s">
        <v>138</v>
      </c>
      <c r="E189" s="246" t="s">
        <v>23</v>
      </c>
      <c r="F189" s="247" t="s">
        <v>274</v>
      </c>
      <c r="G189" s="245"/>
      <c r="H189" s="248">
        <v>18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AT189" s="254" t="s">
        <v>138</v>
      </c>
      <c r="AU189" s="254" t="s">
        <v>81</v>
      </c>
      <c r="AV189" s="12" t="s">
        <v>81</v>
      </c>
      <c r="AW189" s="12" t="s">
        <v>36</v>
      </c>
      <c r="AX189" s="12" t="s">
        <v>72</v>
      </c>
      <c r="AY189" s="254" t="s">
        <v>129</v>
      </c>
    </row>
    <row r="190" s="13" customFormat="1">
      <c r="B190" s="255"/>
      <c r="C190" s="256"/>
      <c r="D190" s="235" t="s">
        <v>138</v>
      </c>
      <c r="E190" s="257" t="s">
        <v>23</v>
      </c>
      <c r="F190" s="258" t="s">
        <v>144</v>
      </c>
      <c r="G190" s="256"/>
      <c r="H190" s="259">
        <v>18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AT190" s="265" t="s">
        <v>138</v>
      </c>
      <c r="AU190" s="265" t="s">
        <v>81</v>
      </c>
      <c r="AV190" s="13" t="s">
        <v>136</v>
      </c>
      <c r="AW190" s="13" t="s">
        <v>36</v>
      </c>
      <c r="AX190" s="13" t="s">
        <v>79</v>
      </c>
      <c r="AY190" s="265" t="s">
        <v>129</v>
      </c>
    </row>
    <row r="191" s="1" customFormat="1" ht="16.5" customHeight="1">
      <c r="B191" s="45"/>
      <c r="C191" s="266" t="s">
        <v>275</v>
      </c>
      <c r="D191" s="266" t="s">
        <v>252</v>
      </c>
      <c r="E191" s="267" t="s">
        <v>276</v>
      </c>
      <c r="F191" s="268" t="s">
        <v>277</v>
      </c>
      <c r="G191" s="269" t="s">
        <v>278</v>
      </c>
      <c r="H191" s="270">
        <v>3.6000000000000001</v>
      </c>
      <c r="I191" s="271"/>
      <c r="J191" s="272">
        <f>ROUND(I191*H191,2)</f>
        <v>0</v>
      </c>
      <c r="K191" s="268" t="s">
        <v>23</v>
      </c>
      <c r="L191" s="273"/>
      <c r="M191" s="274" t="s">
        <v>23</v>
      </c>
      <c r="N191" s="275" t="s">
        <v>43</v>
      </c>
      <c r="O191" s="46"/>
      <c r="P191" s="230">
        <f>O191*H191</f>
        <v>0</v>
      </c>
      <c r="Q191" s="230">
        <v>0.001</v>
      </c>
      <c r="R191" s="230">
        <f>Q191*H191</f>
        <v>0.0036000000000000003</v>
      </c>
      <c r="S191" s="230">
        <v>0</v>
      </c>
      <c r="T191" s="231">
        <f>S191*H191</f>
        <v>0</v>
      </c>
      <c r="AR191" s="23" t="s">
        <v>183</v>
      </c>
      <c r="AT191" s="23" t="s">
        <v>252</v>
      </c>
      <c r="AU191" s="23" t="s">
        <v>81</v>
      </c>
      <c r="AY191" s="23" t="s">
        <v>129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23" t="s">
        <v>79</v>
      </c>
      <c r="BK191" s="232">
        <f>ROUND(I191*H191,2)</f>
        <v>0</v>
      </c>
      <c r="BL191" s="23" t="s">
        <v>136</v>
      </c>
      <c r="BM191" s="23" t="s">
        <v>279</v>
      </c>
    </row>
    <row r="192" s="12" customFormat="1">
      <c r="B192" s="244"/>
      <c r="C192" s="245"/>
      <c r="D192" s="235" t="s">
        <v>138</v>
      </c>
      <c r="E192" s="246" t="s">
        <v>23</v>
      </c>
      <c r="F192" s="247" t="s">
        <v>280</v>
      </c>
      <c r="G192" s="245"/>
      <c r="H192" s="248">
        <v>3.6000000000000001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AT192" s="254" t="s">
        <v>138</v>
      </c>
      <c r="AU192" s="254" t="s">
        <v>81</v>
      </c>
      <c r="AV192" s="12" t="s">
        <v>81</v>
      </c>
      <c r="AW192" s="12" t="s">
        <v>36</v>
      </c>
      <c r="AX192" s="12" t="s">
        <v>79</v>
      </c>
      <c r="AY192" s="254" t="s">
        <v>129</v>
      </c>
    </row>
    <row r="193" s="10" customFormat="1" ht="29.88" customHeight="1">
      <c r="B193" s="205"/>
      <c r="C193" s="206"/>
      <c r="D193" s="207" t="s">
        <v>71</v>
      </c>
      <c r="E193" s="219" t="s">
        <v>136</v>
      </c>
      <c r="F193" s="219" t="s">
        <v>281</v>
      </c>
      <c r="G193" s="206"/>
      <c r="H193" s="206"/>
      <c r="I193" s="209"/>
      <c r="J193" s="220">
        <f>BK193</f>
        <v>0</v>
      </c>
      <c r="K193" s="206"/>
      <c r="L193" s="211"/>
      <c r="M193" s="212"/>
      <c r="N193" s="213"/>
      <c r="O193" s="213"/>
      <c r="P193" s="214">
        <f>SUM(P194:P195)</f>
        <v>0</v>
      </c>
      <c r="Q193" s="213"/>
      <c r="R193" s="214">
        <f>SUM(R194:R195)</f>
        <v>0.6182399999999999</v>
      </c>
      <c r="S193" s="213"/>
      <c r="T193" s="215">
        <f>SUM(T194:T195)</f>
        <v>0</v>
      </c>
      <c r="AR193" s="216" t="s">
        <v>79</v>
      </c>
      <c r="AT193" s="217" t="s">
        <v>71</v>
      </c>
      <c r="AU193" s="217" t="s">
        <v>79</v>
      </c>
      <c r="AY193" s="216" t="s">
        <v>129</v>
      </c>
      <c r="BK193" s="218">
        <f>SUM(BK194:BK195)</f>
        <v>0</v>
      </c>
    </row>
    <row r="194" s="1" customFormat="1" ht="16.5" customHeight="1">
      <c r="B194" s="45"/>
      <c r="C194" s="221" t="s">
        <v>282</v>
      </c>
      <c r="D194" s="221" t="s">
        <v>131</v>
      </c>
      <c r="E194" s="222" t="s">
        <v>283</v>
      </c>
      <c r="F194" s="223" t="s">
        <v>284</v>
      </c>
      <c r="G194" s="224" t="s">
        <v>285</v>
      </c>
      <c r="H194" s="225">
        <v>1</v>
      </c>
      <c r="I194" s="226"/>
      <c r="J194" s="227">
        <f>ROUND(I194*H194,2)</f>
        <v>0</v>
      </c>
      <c r="K194" s="223" t="s">
        <v>286</v>
      </c>
      <c r="L194" s="71"/>
      <c r="M194" s="228" t="s">
        <v>23</v>
      </c>
      <c r="N194" s="229" t="s">
        <v>43</v>
      </c>
      <c r="O194" s="46"/>
      <c r="P194" s="230">
        <f>O194*H194</f>
        <v>0</v>
      </c>
      <c r="Q194" s="230">
        <v>0.088319999999999996</v>
      </c>
      <c r="R194" s="230">
        <f>Q194*H194</f>
        <v>0.088319999999999996</v>
      </c>
      <c r="S194" s="230">
        <v>0</v>
      </c>
      <c r="T194" s="231">
        <f>S194*H194</f>
        <v>0</v>
      </c>
      <c r="AR194" s="23" t="s">
        <v>136</v>
      </c>
      <c r="AT194" s="23" t="s">
        <v>131</v>
      </c>
      <c r="AU194" s="23" t="s">
        <v>81</v>
      </c>
      <c r="AY194" s="23" t="s">
        <v>129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23" t="s">
        <v>79</v>
      </c>
      <c r="BK194" s="232">
        <f>ROUND(I194*H194,2)</f>
        <v>0</v>
      </c>
      <c r="BL194" s="23" t="s">
        <v>136</v>
      </c>
      <c r="BM194" s="23" t="s">
        <v>287</v>
      </c>
    </row>
    <row r="195" s="1" customFormat="1" ht="16.5" customHeight="1">
      <c r="B195" s="45"/>
      <c r="C195" s="221" t="s">
        <v>288</v>
      </c>
      <c r="D195" s="221" t="s">
        <v>131</v>
      </c>
      <c r="E195" s="222" t="s">
        <v>289</v>
      </c>
      <c r="F195" s="223" t="s">
        <v>290</v>
      </c>
      <c r="G195" s="224" t="s">
        <v>285</v>
      </c>
      <c r="H195" s="225">
        <v>2</v>
      </c>
      <c r="I195" s="226"/>
      <c r="J195" s="227">
        <f>ROUND(I195*H195,2)</f>
        <v>0</v>
      </c>
      <c r="K195" s="223" t="s">
        <v>286</v>
      </c>
      <c r="L195" s="71"/>
      <c r="M195" s="228" t="s">
        <v>23</v>
      </c>
      <c r="N195" s="229" t="s">
        <v>43</v>
      </c>
      <c r="O195" s="46"/>
      <c r="P195" s="230">
        <f>O195*H195</f>
        <v>0</v>
      </c>
      <c r="Q195" s="230">
        <v>0.26495999999999997</v>
      </c>
      <c r="R195" s="230">
        <f>Q195*H195</f>
        <v>0.52991999999999995</v>
      </c>
      <c r="S195" s="230">
        <v>0</v>
      </c>
      <c r="T195" s="231">
        <f>S195*H195</f>
        <v>0</v>
      </c>
      <c r="AR195" s="23" t="s">
        <v>136</v>
      </c>
      <c r="AT195" s="23" t="s">
        <v>131</v>
      </c>
      <c r="AU195" s="23" t="s">
        <v>81</v>
      </c>
      <c r="AY195" s="23" t="s">
        <v>129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23" t="s">
        <v>79</v>
      </c>
      <c r="BK195" s="232">
        <f>ROUND(I195*H195,2)</f>
        <v>0</v>
      </c>
      <c r="BL195" s="23" t="s">
        <v>136</v>
      </c>
      <c r="BM195" s="23" t="s">
        <v>291</v>
      </c>
    </row>
    <row r="196" s="10" customFormat="1" ht="29.88" customHeight="1">
      <c r="B196" s="205"/>
      <c r="C196" s="206"/>
      <c r="D196" s="207" t="s">
        <v>71</v>
      </c>
      <c r="E196" s="219" t="s">
        <v>161</v>
      </c>
      <c r="F196" s="219" t="s">
        <v>292</v>
      </c>
      <c r="G196" s="206"/>
      <c r="H196" s="206"/>
      <c r="I196" s="209"/>
      <c r="J196" s="220">
        <f>BK196</f>
        <v>0</v>
      </c>
      <c r="K196" s="206"/>
      <c r="L196" s="211"/>
      <c r="M196" s="212"/>
      <c r="N196" s="213"/>
      <c r="O196" s="213"/>
      <c r="P196" s="214">
        <f>SUM(P197:P224)</f>
        <v>0</v>
      </c>
      <c r="Q196" s="213"/>
      <c r="R196" s="214">
        <f>SUM(R197:R224)</f>
        <v>11.762755199999999</v>
      </c>
      <c r="S196" s="213"/>
      <c r="T196" s="215">
        <f>SUM(T197:T224)</f>
        <v>0</v>
      </c>
      <c r="AR196" s="216" t="s">
        <v>79</v>
      </c>
      <c r="AT196" s="217" t="s">
        <v>71</v>
      </c>
      <c r="AU196" s="217" t="s">
        <v>79</v>
      </c>
      <c r="AY196" s="216" t="s">
        <v>129</v>
      </c>
      <c r="BK196" s="218">
        <f>SUM(BK197:BK224)</f>
        <v>0</v>
      </c>
    </row>
    <row r="197" s="1" customFormat="1" ht="25.5" customHeight="1">
      <c r="B197" s="45"/>
      <c r="C197" s="221" t="s">
        <v>293</v>
      </c>
      <c r="D197" s="221" t="s">
        <v>131</v>
      </c>
      <c r="E197" s="222" t="s">
        <v>294</v>
      </c>
      <c r="F197" s="223" t="s">
        <v>295</v>
      </c>
      <c r="G197" s="224" t="s">
        <v>134</v>
      </c>
      <c r="H197" s="225">
        <v>41.520000000000003</v>
      </c>
      <c r="I197" s="226"/>
      <c r="J197" s="227">
        <f>ROUND(I197*H197,2)</f>
        <v>0</v>
      </c>
      <c r="K197" s="223" t="s">
        <v>135</v>
      </c>
      <c r="L197" s="71"/>
      <c r="M197" s="228" t="s">
        <v>23</v>
      </c>
      <c r="N197" s="229" t="s">
        <v>43</v>
      </c>
      <c r="O197" s="46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AR197" s="23" t="s">
        <v>136</v>
      </c>
      <c r="AT197" s="23" t="s">
        <v>131</v>
      </c>
      <c r="AU197" s="23" t="s">
        <v>81</v>
      </c>
      <c r="AY197" s="23" t="s">
        <v>129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23" t="s">
        <v>79</v>
      </c>
      <c r="BK197" s="232">
        <f>ROUND(I197*H197,2)</f>
        <v>0</v>
      </c>
      <c r="BL197" s="23" t="s">
        <v>136</v>
      </c>
      <c r="BM197" s="23" t="s">
        <v>296</v>
      </c>
    </row>
    <row r="198" s="11" customFormat="1">
      <c r="B198" s="233"/>
      <c r="C198" s="234"/>
      <c r="D198" s="235" t="s">
        <v>138</v>
      </c>
      <c r="E198" s="236" t="s">
        <v>23</v>
      </c>
      <c r="F198" s="237" t="s">
        <v>297</v>
      </c>
      <c r="G198" s="234"/>
      <c r="H198" s="236" t="s">
        <v>23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138</v>
      </c>
      <c r="AU198" s="243" t="s">
        <v>81</v>
      </c>
      <c r="AV198" s="11" t="s">
        <v>79</v>
      </c>
      <c r="AW198" s="11" t="s">
        <v>36</v>
      </c>
      <c r="AX198" s="11" t="s">
        <v>72</v>
      </c>
      <c r="AY198" s="243" t="s">
        <v>129</v>
      </c>
    </row>
    <row r="199" s="11" customFormat="1">
      <c r="B199" s="233"/>
      <c r="C199" s="234"/>
      <c r="D199" s="235" t="s">
        <v>138</v>
      </c>
      <c r="E199" s="236" t="s">
        <v>23</v>
      </c>
      <c r="F199" s="237" t="s">
        <v>140</v>
      </c>
      <c r="G199" s="234"/>
      <c r="H199" s="236" t="s">
        <v>23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138</v>
      </c>
      <c r="AU199" s="243" t="s">
        <v>81</v>
      </c>
      <c r="AV199" s="11" t="s">
        <v>79</v>
      </c>
      <c r="AW199" s="11" t="s">
        <v>36</v>
      </c>
      <c r="AX199" s="11" t="s">
        <v>72</v>
      </c>
      <c r="AY199" s="243" t="s">
        <v>129</v>
      </c>
    </row>
    <row r="200" s="12" customFormat="1">
      <c r="B200" s="244"/>
      <c r="C200" s="245"/>
      <c r="D200" s="235" t="s">
        <v>138</v>
      </c>
      <c r="E200" s="246" t="s">
        <v>23</v>
      </c>
      <c r="F200" s="247" t="s">
        <v>141</v>
      </c>
      <c r="G200" s="245"/>
      <c r="H200" s="248">
        <v>27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AT200" s="254" t="s">
        <v>138</v>
      </c>
      <c r="AU200" s="254" t="s">
        <v>81</v>
      </c>
      <c r="AV200" s="12" t="s">
        <v>81</v>
      </c>
      <c r="AW200" s="12" t="s">
        <v>36</v>
      </c>
      <c r="AX200" s="12" t="s">
        <v>72</v>
      </c>
      <c r="AY200" s="254" t="s">
        <v>129</v>
      </c>
    </row>
    <row r="201" s="11" customFormat="1">
      <c r="B201" s="233"/>
      <c r="C201" s="234"/>
      <c r="D201" s="235" t="s">
        <v>138</v>
      </c>
      <c r="E201" s="236" t="s">
        <v>23</v>
      </c>
      <c r="F201" s="237" t="s">
        <v>298</v>
      </c>
      <c r="G201" s="234"/>
      <c r="H201" s="236" t="s">
        <v>23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138</v>
      </c>
      <c r="AU201" s="243" t="s">
        <v>81</v>
      </c>
      <c r="AV201" s="11" t="s">
        <v>79</v>
      </c>
      <c r="AW201" s="11" t="s">
        <v>36</v>
      </c>
      <c r="AX201" s="11" t="s">
        <v>72</v>
      </c>
      <c r="AY201" s="243" t="s">
        <v>129</v>
      </c>
    </row>
    <row r="202" s="12" customFormat="1">
      <c r="B202" s="244"/>
      <c r="C202" s="245"/>
      <c r="D202" s="235" t="s">
        <v>138</v>
      </c>
      <c r="E202" s="246" t="s">
        <v>23</v>
      </c>
      <c r="F202" s="247" t="s">
        <v>299</v>
      </c>
      <c r="G202" s="245"/>
      <c r="H202" s="248">
        <v>14.52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AT202" s="254" t="s">
        <v>138</v>
      </c>
      <c r="AU202" s="254" t="s">
        <v>81</v>
      </c>
      <c r="AV202" s="12" t="s">
        <v>81</v>
      </c>
      <c r="AW202" s="12" t="s">
        <v>36</v>
      </c>
      <c r="AX202" s="12" t="s">
        <v>72</v>
      </c>
      <c r="AY202" s="254" t="s">
        <v>129</v>
      </c>
    </row>
    <row r="203" s="13" customFormat="1">
      <c r="B203" s="255"/>
      <c r="C203" s="256"/>
      <c r="D203" s="235" t="s">
        <v>138</v>
      </c>
      <c r="E203" s="257" t="s">
        <v>23</v>
      </c>
      <c r="F203" s="258" t="s">
        <v>144</v>
      </c>
      <c r="G203" s="256"/>
      <c r="H203" s="259">
        <v>41.520000000000003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AT203" s="265" t="s">
        <v>138</v>
      </c>
      <c r="AU203" s="265" t="s">
        <v>81</v>
      </c>
      <c r="AV203" s="13" t="s">
        <v>136</v>
      </c>
      <c r="AW203" s="13" t="s">
        <v>36</v>
      </c>
      <c r="AX203" s="13" t="s">
        <v>79</v>
      </c>
      <c r="AY203" s="265" t="s">
        <v>129</v>
      </c>
    </row>
    <row r="204" s="1" customFormat="1" ht="38.25" customHeight="1">
      <c r="B204" s="45"/>
      <c r="C204" s="221" t="s">
        <v>300</v>
      </c>
      <c r="D204" s="221" t="s">
        <v>131</v>
      </c>
      <c r="E204" s="222" t="s">
        <v>301</v>
      </c>
      <c r="F204" s="223" t="s">
        <v>302</v>
      </c>
      <c r="G204" s="224" t="s">
        <v>134</v>
      </c>
      <c r="H204" s="225">
        <v>41.520000000000003</v>
      </c>
      <c r="I204" s="226"/>
      <c r="J204" s="227">
        <f>ROUND(I204*H204,2)</f>
        <v>0</v>
      </c>
      <c r="K204" s="223" t="s">
        <v>135</v>
      </c>
      <c r="L204" s="71"/>
      <c r="M204" s="228" t="s">
        <v>23</v>
      </c>
      <c r="N204" s="229" t="s">
        <v>43</v>
      </c>
      <c r="O204" s="46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AR204" s="23" t="s">
        <v>136</v>
      </c>
      <c r="AT204" s="23" t="s">
        <v>131</v>
      </c>
      <c r="AU204" s="23" t="s">
        <v>81</v>
      </c>
      <c r="AY204" s="23" t="s">
        <v>129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23" t="s">
        <v>79</v>
      </c>
      <c r="BK204" s="232">
        <f>ROUND(I204*H204,2)</f>
        <v>0</v>
      </c>
      <c r="BL204" s="23" t="s">
        <v>136</v>
      </c>
      <c r="BM204" s="23" t="s">
        <v>303</v>
      </c>
    </row>
    <row r="205" s="11" customFormat="1">
      <c r="B205" s="233"/>
      <c r="C205" s="234"/>
      <c r="D205" s="235" t="s">
        <v>138</v>
      </c>
      <c r="E205" s="236" t="s">
        <v>23</v>
      </c>
      <c r="F205" s="237" t="s">
        <v>297</v>
      </c>
      <c r="G205" s="234"/>
      <c r="H205" s="236" t="s">
        <v>23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138</v>
      </c>
      <c r="AU205" s="243" t="s">
        <v>81</v>
      </c>
      <c r="AV205" s="11" t="s">
        <v>79</v>
      </c>
      <c r="AW205" s="11" t="s">
        <v>36</v>
      </c>
      <c r="AX205" s="11" t="s">
        <v>72</v>
      </c>
      <c r="AY205" s="243" t="s">
        <v>129</v>
      </c>
    </row>
    <row r="206" s="11" customFormat="1">
      <c r="B206" s="233"/>
      <c r="C206" s="234"/>
      <c r="D206" s="235" t="s">
        <v>138</v>
      </c>
      <c r="E206" s="236" t="s">
        <v>23</v>
      </c>
      <c r="F206" s="237" t="s">
        <v>140</v>
      </c>
      <c r="G206" s="234"/>
      <c r="H206" s="236" t="s">
        <v>23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138</v>
      </c>
      <c r="AU206" s="243" t="s">
        <v>81</v>
      </c>
      <c r="AV206" s="11" t="s">
        <v>79</v>
      </c>
      <c r="AW206" s="11" t="s">
        <v>36</v>
      </c>
      <c r="AX206" s="11" t="s">
        <v>72</v>
      </c>
      <c r="AY206" s="243" t="s">
        <v>129</v>
      </c>
    </row>
    <row r="207" s="12" customFormat="1">
      <c r="B207" s="244"/>
      <c r="C207" s="245"/>
      <c r="D207" s="235" t="s">
        <v>138</v>
      </c>
      <c r="E207" s="246" t="s">
        <v>23</v>
      </c>
      <c r="F207" s="247" t="s">
        <v>141</v>
      </c>
      <c r="G207" s="245"/>
      <c r="H207" s="248">
        <v>27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AT207" s="254" t="s">
        <v>138</v>
      </c>
      <c r="AU207" s="254" t="s">
        <v>81</v>
      </c>
      <c r="AV207" s="12" t="s">
        <v>81</v>
      </c>
      <c r="AW207" s="12" t="s">
        <v>36</v>
      </c>
      <c r="AX207" s="12" t="s">
        <v>72</v>
      </c>
      <c r="AY207" s="254" t="s">
        <v>129</v>
      </c>
    </row>
    <row r="208" s="11" customFormat="1">
      <c r="B208" s="233"/>
      <c r="C208" s="234"/>
      <c r="D208" s="235" t="s">
        <v>138</v>
      </c>
      <c r="E208" s="236" t="s">
        <v>23</v>
      </c>
      <c r="F208" s="237" t="s">
        <v>298</v>
      </c>
      <c r="G208" s="234"/>
      <c r="H208" s="236" t="s">
        <v>23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138</v>
      </c>
      <c r="AU208" s="243" t="s">
        <v>81</v>
      </c>
      <c r="AV208" s="11" t="s">
        <v>79</v>
      </c>
      <c r="AW208" s="11" t="s">
        <v>36</v>
      </c>
      <c r="AX208" s="11" t="s">
        <v>72</v>
      </c>
      <c r="AY208" s="243" t="s">
        <v>129</v>
      </c>
    </row>
    <row r="209" s="12" customFormat="1">
      <c r="B209" s="244"/>
      <c r="C209" s="245"/>
      <c r="D209" s="235" t="s">
        <v>138</v>
      </c>
      <c r="E209" s="246" t="s">
        <v>23</v>
      </c>
      <c r="F209" s="247" t="s">
        <v>299</v>
      </c>
      <c r="G209" s="245"/>
      <c r="H209" s="248">
        <v>14.52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AT209" s="254" t="s">
        <v>138</v>
      </c>
      <c r="AU209" s="254" t="s">
        <v>81</v>
      </c>
      <c r="AV209" s="12" t="s">
        <v>81</v>
      </c>
      <c r="AW209" s="12" t="s">
        <v>36</v>
      </c>
      <c r="AX209" s="12" t="s">
        <v>72</v>
      </c>
      <c r="AY209" s="254" t="s">
        <v>129</v>
      </c>
    </row>
    <row r="210" s="13" customFormat="1">
      <c r="B210" s="255"/>
      <c r="C210" s="256"/>
      <c r="D210" s="235" t="s">
        <v>138</v>
      </c>
      <c r="E210" s="257" t="s">
        <v>23</v>
      </c>
      <c r="F210" s="258" t="s">
        <v>144</v>
      </c>
      <c r="G210" s="256"/>
      <c r="H210" s="259">
        <v>41.520000000000003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AT210" s="265" t="s">
        <v>138</v>
      </c>
      <c r="AU210" s="265" t="s">
        <v>81</v>
      </c>
      <c r="AV210" s="13" t="s">
        <v>136</v>
      </c>
      <c r="AW210" s="13" t="s">
        <v>36</v>
      </c>
      <c r="AX210" s="13" t="s">
        <v>79</v>
      </c>
      <c r="AY210" s="265" t="s">
        <v>129</v>
      </c>
    </row>
    <row r="211" s="1" customFormat="1" ht="25.5" customHeight="1">
      <c r="B211" s="45"/>
      <c r="C211" s="221" t="s">
        <v>304</v>
      </c>
      <c r="D211" s="221" t="s">
        <v>131</v>
      </c>
      <c r="E211" s="222" t="s">
        <v>305</v>
      </c>
      <c r="F211" s="223" t="s">
        <v>306</v>
      </c>
      <c r="G211" s="224" t="s">
        <v>134</v>
      </c>
      <c r="H211" s="225">
        <v>41.520000000000003</v>
      </c>
      <c r="I211" s="226"/>
      <c r="J211" s="227">
        <f>ROUND(I211*H211,2)</f>
        <v>0</v>
      </c>
      <c r="K211" s="223" t="s">
        <v>135</v>
      </c>
      <c r="L211" s="71"/>
      <c r="M211" s="228" t="s">
        <v>23</v>
      </c>
      <c r="N211" s="229" t="s">
        <v>43</v>
      </c>
      <c r="O211" s="46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AR211" s="23" t="s">
        <v>136</v>
      </c>
      <c r="AT211" s="23" t="s">
        <v>131</v>
      </c>
      <c r="AU211" s="23" t="s">
        <v>81</v>
      </c>
      <c r="AY211" s="23" t="s">
        <v>129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23" t="s">
        <v>79</v>
      </c>
      <c r="BK211" s="232">
        <f>ROUND(I211*H211,2)</f>
        <v>0</v>
      </c>
      <c r="BL211" s="23" t="s">
        <v>136</v>
      </c>
      <c r="BM211" s="23" t="s">
        <v>307</v>
      </c>
    </row>
    <row r="212" s="11" customFormat="1">
      <c r="B212" s="233"/>
      <c r="C212" s="234"/>
      <c r="D212" s="235" t="s">
        <v>138</v>
      </c>
      <c r="E212" s="236" t="s">
        <v>23</v>
      </c>
      <c r="F212" s="237" t="s">
        <v>297</v>
      </c>
      <c r="G212" s="234"/>
      <c r="H212" s="236" t="s">
        <v>23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AT212" s="243" t="s">
        <v>138</v>
      </c>
      <c r="AU212" s="243" t="s">
        <v>81</v>
      </c>
      <c r="AV212" s="11" t="s">
        <v>79</v>
      </c>
      <c r="AW212" s="11" t="s">
        <v>36</v>
      </c>
      <c r="AX212" s="11" t="s">
        <v>72</v>
      </c>
      <c r="AY212" s="243" t="s">
        <v>129</v>
      </c>
    </row>
    <row r="213" s="11" customFormat="1">
      <c r="B213" s="233"/>
      <c r="C213" s="234"/>
      <c r="D213" s="235" t="s">
        <v>138</v>
      </c>
      <c r="E213" s="236" t="s">
        <v>23</v>
      </c>
      <c r="F213" s="237" t="s">
        <v>140</v>
      </c>
      <c r="G213" s="234"/>
      <c r="H213" s="236" t="s">
        <v>23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138</v>
      </c>
      <c r="AU213" s="243" t="s">
        <v>81</v>
      </c>
      <c r="AV213" s="11" t="s">
        <v>79</v>
      </c>
      <c r="AW213" s="11" t="s">
        <v>36</v>
      </c>
      <c r="AX213" s="11" t="s">
        <v>72</v>
      </c>
      <c r="AY213" s="243" t="s">
        <v>129</v>
      </c>
    </row>
    <row r="214" s="12" customFormat="1">
      <c r="B214" s="244"/>
      <c r="C214" s="245"/>
      <c r="D214" s="235" t="s">
        <v>138</v>
      </c>
      <c r="E214" s="246" t="s">
        <v>23</v>
      </c>
      <c r="F214" s="247" t="s">
        <v>141</v>
      </c>
      <c r="G214" s="245"/>
      <c r="H214" s="248">
        <v>27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AT214" s="254" t="s">
        <v>138</v>
      </c>
      <c r="AU214" s="254" t="s">
        <v>81</v>
      </c>
      <c r="AV214" s="12" t="s">
        <v>81</v>
      </c>
      <c r="AW214" s="12" t="s">
        <v>36</v>
      </c>
      <c r="AX214" s="12" t="s">
        <v>72</v>
      </c>
      <c r="AY214" s="254" t="s">
        <v>129</v>
      </c>
    </row>
    <row r="215" s="11" customFormat="1">
      <c r="B215" s="233"/>
      <c r="C215" s="234"/>
      <c r="D215" s="235" t="s">
        <v>138</v>
      </c>
      <c r="E215" s="236" t="s">
        <v>23</v>
      </c>
      <c r="F215" s="237" t="s">
        <v>298</v>
      </c>
      <c r="G215" s="234"/>
      <c r="H215" s="236" t="s">
        <v>23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138</v>
      </c>
      <c r="AU215" s="243" t="s">
        <v>81</v>
      </c>
      <c r="AV215" s="11" t="s">
        <v>79</v>
      </c>
      <c r="AW215" s="11" t="s">
        <v>36</v>
      </c>
      <c r="AX215" s="11" t="s">
        <v>72</v>
      </c>
      <c r="AY215" s="243" t="s">
        <v>129</v>
      </c>
    </row>
    <row r="216" s="12" customFormat="1">
      <c r="B216" s="244"/>
      <c r="C216" s="245"/>
      <c r="D216" s="235" t="s">
        <v>138</v>
      </c>
      <c r="E216" s="246" t="s">
        <v>23</v>
      </c>
      <c r="F216" s="247" t="s">
        <v>299</v>
      </c>
      <c r="G216" s="245"/>
      <c r="H216" s="248">
        <v>14.52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AT216" s="254" t="s">
        <v>138</v>
      </c>
      <c r="AU216" s="254" t="s">
        <v>81</v>
      </c>
      <c r="AV216" s="12" t="s">
        <v>81</v>
      </c>
      <c r="AW216" s="12" t="s">
        <v>36</v>
      </c>
      <c r="AX216" s="12" t="s">
        <v>72</v>
      </c>
      <c r="AY216" s="254" t="s">
        <v>129</v>
      </c>
    </row>
    <row r="217" s="13" customFormat="1">
      <c r="B217" s="255"/>
      <c r="C217" s="256"/>
      <c r="D217" s="235" t="s">
        <v>138</v>
      </c>
      <c r="E217" s="257" t="s">
        <v>23</v>
      </c>
      <c r="F217" s="258" t="s">
        <v>144</v>
      </c>
      <c r="G217" s="256"/>
      <c r="H217" s="259">
        <v>41.520000000000003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AT217" s="265" t="s">
        <v>138</v>
      </c>
      <c r="AU217" s="265" t="s">
        <v>81</v>
      </c>
      <c r="AV217" s="13" t="s">
        <v>136</v>
      </c>
      <c r="AW217" s="13" t="s">
        <v>36</v>
      </c>
      <c r="AX217" s="13" t="s">
        <v>79</v>
      </c>
      <c r="AY217" s="265" t="s">
        <v>129</v>
      </c>
    </row>
    <row r="218" s="1" customFormat="1" ht="38.25" customHeight="1">
      <c r="B218" s="45"/>
      <c r="C218" s="221" t="s">
        <v>308</v>
      </c>
      <c r="D218" s="221" t="s">
        <v>131</v>
      </c>
      <c r="E218" s="222" t="s">
        <v>309</v>
      </c>
      <c r="F218" s="223" t="s">
        <v>310</v>
      </c>
      <c r="G218" s="224" t="s">
        <v>134</v>
      </c>
      <c r="H218" s="225">
        <v>90.719999999999999</v>
      </c>
      <c r="I218" s="226"/>
      <c r="J218" s="227">
        <f>ROUND(I218*H218,2)</f>
        <v>0</v>
      </c>
      <c r="K218" s="223" t="s">
        <v>23</v>
      </c>
      <c r="L218" s="71"/>
      <c r="M218" s="228" t="s">
        <v>23</v>
      </c>
      <c r="N218" s="229" t="s">
        <v>43</v>
      </c>
      <c r="O218" s="46"/>
      <c r="P218" s="230">
        <f>O218*H218</f>
        <v>0</v>
      </c>
      <c r="Q218" s="230">
        <v>0.12966</v>
      </c>
      <c r="R218" s="230">
        <f>Q218*H218</f>
        <v>11.762755199999999</v>
      </c>
      <c r="S218" s="230">
        <v>0</v>
      </c>
      <c r="T218" s="231">
        <f>S218*H218</f>
        <v>0</v>
      </c>
      <c r="AR218" s="23" t="s">
        <v>136</v>
      </c>
      <c r="AT218" s="23" t="s">
        <v>131</v>
      </c>
      <c r="AU218" s="23" t="s">
        <v>81</v>
      </c>
      <c r="AY218" s="23" t="s">
        <v>129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23" t="s">
        <v>79</v>
      </c>
      <c r="BK218" s="232">
        <f>ROUND(I218*H218,2)</f>
        <v>0</v>
      </c>
      <c r="BL218" s="23" t="s">
        <v>136</v>
      </c>
      <c r="BM218" s="23" t="s">
        <v>311</v>
      </c>
    </row>
    <row r="219" s="11" customFormat="1">
      <c r="B219" s="233"/>
      <c r="C219" s="234"/>
      <c r="D219" s="235" t="s">
        <v>138</v>
      </c>
      <c r="E219" s="236" t="s">
        <v>23</v>
      </c>
      <c r="F219" s="237" t="s">
        <v>297</v>
      </c>
      <c r="G219" s="234"/>
      <c r="H219" s="236" t="s">
        <v>23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AT219" s="243" t="s">
        <v>138</v>
      </c>
      <c r="AU219" s="243" t="s">
        <v>81</v>
      </c>
      <c r="AV219" s="11" t="s">
        <v>79</v>
      </c>
      <c r="AW219" s="11" t="s">
        <v>36</v>
      </c>
      <c r="AX219" s="11" t="s">
        <v>72</v>
      </c>
      <c r="AY219" s="243" t="s">
        <v>129</v>
      </c>
    </row>
    <row r="220" s="11" customFormat="1">
      <c r="B220" s="233"/>
      <c r="C220" s="234"/>
      <c r="D220" s="235" t="s">
        <v>138</v>
      </c>
      <c r="E220" s="236" t="s">
        <v>23</v>
      </c>
      <c r="F220" s="237" t="s">
        <v>140</v>
      </c>
      <c r="G220" s="234"/>
      <c r="H220" s="236" t="s">
        <v>23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138</v>
      </c>
      <c r="AU220" s="243" t="s">
        <v>81</v>
      </c>
      <c r="AV220" s="11" t="s">
        <v>79</v>
      </c>
      <c r="AW220" s="11" t="s">
        <v>36</v>
      </c>
      <c r="AX220" s="11" t="s">
        <v>72</v>
      </c>
      <c r="AY220" s="243" t="s">
        <v>129</v>
      </c>
    </row>
    <row r="221" s="12" customFormat="1">
      <c r="B221" s="244"/>
      <c r="C221" s="245"/>
      <c r="D221" s="235" t="s">
        <v>138</v>
      </c>
      <c r="E221" s="246" t="s">
        <v>23</v>
      </c>
      <c r="F221" s="247" t="s">
        <v>312</v>
      </c>
      <c r="G221" s="245"/>
      <c r="H221" s="248">
        <v>60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AT221" s="254" t="s">
        <v>138</v>
      </c>
      <c r="AU221" s="254" t="s">
        <v>81</v>
      </c>
      <c r="AV221" s="12" t="s">
        <v>81</v>
      </c>
      <c r="AW221" s="12" t="s">
        <v>36</v>
      </c>
      <c r="AX221" s="12" t="s">
        <v>72</v>
      </c>
      <c r="AY221" s="254" t="s">
        <v>129</v>
      </c>
    </row>
    <row r="222" s="11" customFormat="1">
      <c r="B222" s="233"/>
      <c r="C222" s="234"/>
      <c r="D222" s="235" t="s">
        <v>138</v>
      </c>
      <c r="E222" s="236" t="s">
        <v>23</v>
      </c>
      <c r="F222" s="237" t="s">
        <v>298</v>
      </c>
      <c r="G222" s="234"/>
      <c r="H222" s="236" t="s">
        <v>23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AT222" s="243" t="s">
        <v>138</v>
      </c>
      <c r="AU222" s="243" t="s">
        <v>81</v>
      </c>
      <c r="AV222" s="11" t="s">
        <v>79</v>
      </c>
      <c r="AW222" s="11" t="s">
        <v>36</v>
      </c>
      <c r="AX222" s="11" t="s">
        <v>72</v>
      </c>
      <c r="AY222" s="243" t="s">
        <v>129</v>
      </c>
    </row>
    <row r="223" s="12" customFormat="1">
      <c r="B223" s="244"/>
      <c r="C223" s="245"/>
      <c r="D223" s="235" t="s">
        <v>138</v>
      </c>
      <c r="E223" s="246" t="s">
        <v>23</v>
      </c>
      <c r="F223" s="247" t="s">
        <v>313</v>
      </c>
      <c r="G223" s="245"/>
      <c r="H223" s="248">
        <v>30.719999999999999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AT223" s="254" t="s">
        <v>138</v>
      </c>
      <c r="AU223" s="254" t="s">
        <v>81</v>
      </c>
      <c r="AV223" s="12" t="s">
        <v>81</v>
      </c>
      <c r="AW223" s="12" t="s">
        <v>36</v>
      </c>
      <c r="AX223" s="12" t="s">
        <v>72</v>
      </c>
      <c r="AY223" s="254" t="s">
        <v>129</v>
      </c>
    </row>
    <row r="224" s="13" customFormat="1">
      <c r="B224" s="255"/>
      <c r="C224" s="256"/>
      <c r="D224" s="235" t="s">
        <v>138</v>
      </c>
      <c r="E224" s="257" t="s">
        <v>23</v>
      </c>
      <c r="F224" s="258" t="s">
        <v>144</v>
      </c>
      <c r="G224" s="256"/>
      <c r="H224" s="259">
        <v>90.719999999999999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AT224" s="265" t="s">
        <v>138</v>
      </c>
      <c r="AU224" s="265" t="s">
        <v>81</v>
      </c>
      <c r="AV224" s="13" t="s">
        <v>136</v>
      </c>
      <c r="AW224" s="13" t="s">
        <v>36</v>
      </c>
      <c r="AX224" s="13" t="s">
        <v>79</v>
      </c>
      <c r="AY224" s="265" t="s">
        <v>129</v>
      </c>
    </row>
    <row r="225" s="10" customFormat="1" ht="29.88" customHeight="1">
      <c r="B225" s="205"/>
      <c r="C225" s="206"/>
      <c r="D225" s="207" t="s">
        <v>71</v>
      </c>
      <c r="E225" s="219" t="s">
        <v>183</v>
      </c>
      <c r="F225" s="219" t="s">
        <v>314</v>
      </c>
      <c r="G225" s="206"/>
      <c r="H225" s="206"/>
      <c r="I225" s="209"/>
      <c r="J225" s="220">
        <f>BK225</f>
        <v>0</v>
      </c>
      <c r="K225" s="206"/>
      <c r="L225" s="211"/>
      <c r="M225" s="212"/>
      <c r="N225" s="213"/>
      <c r="O225" s="213"/>
      <c r="P225" s="214">
        <f>SUM(P226:P291)</f>
        <v>0</v>
      </c>
      <c r="Q225" s="213"/>
      <c r="R225" s="214">
        <f>SUM(R226:R291)</f>
        <v>15.799746000000001</v>
      </c>
      <c r="S225" s="213"/>
      <c r="T225" s="215">
        <f>SUM(T226:T291)</f>
        <v>0</v>
      </c>
      <c r="AR225" s="216" t="s">
        <v>79</v>
      </c>
      <c r="AT225" s="217" t="s">
        <v>71</v>
      </c>
      <c r="AU225" s="217" t="s">
        <v>79</v>
      </c>
      <c r="AY225" s="216" t="s">
        <v>129</v>
      </c>
      <c r="BK225" s="218">
        <f>SUM(BK226:BK291)</f>
        <v>0</v>
      </c>
    </row>
    <row r="226" s="1" customFormat="1" ht="25.5" customHeight="1">
      <c r="B226" s="45"/>
      <c r="C226" s="221" t="s">
        <v>315</v>
      </c>
      <c r="D226" s="221" t="s">
        <v>131</v>
      </c>
      <c r="E226" s="222" t="s">
        <v>316</v>
      </c>
      <c r="F226" s="223" t="s">
        <v>317</v>
      </c>
      <c r="G226" s="224" t="s">
        <v>285</v>
      </c>
      <c r="H226" s="225">
        <v>6</v>
      </c>
      <c r="I226" s="226"/>
      <c r="J226" s="227">
        <f>ROUND(I226*H226,2)</f>
        <v>0</v>
      </c>
      <c r="K226" s="223" t="s">
        <v>23</v>
      </c>
      <c r="L226" s="71"/>
      <c r="M226" s="228" t="s">
        <v>23</v>
      </c>
      <c r="N226" s="229" t="s">
        <v>43</v>
      </c>
      <c r="O226" s="46"/>
      <c r="P226" s="230">
        <f>O226*H226</f>
        <v>0</v>
      </c>
      <c r="Q226" s="230">
        <v>0.00167</v>
      </c>
      <c r="R226" s="230">
        <f>Q226*H226</f>
        <v>0.010020000000000001</v>
      </c>
      <c r="S226" s="230">
        <v>0</v>
      </c>
      <c r="T226" s="231">
        <f>S226*H226</f>
        <v>0</v>
      </c>
      <c r="AR226" s="23" t="s">
        <v>136</v>
      </c>
      <c r="AT226" s="23" t="s">
        <v>131</v>
      </c>
      <c r="AU226" s="23" t="s">
        <v>81</v>
      </c>
      <c r="AY226" s="23" t="s">
        <v>129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23" t="s">
        <v>79</v>
      </c>
      <c r="BK226" s="232">
        <f>ROUND(I226*H226,2)</f>
        <v>0</v>
      </c>
      <c r="BL226" s="23" t="s">
        <v>136</v>
      </c>
      <c r="BM226" s="23" t="s">
        <v>318</v>
      </c>
    </row>
    <row r="227" s="1" customFormat="1">
      <c r="B227" s="45"/>
      <c r="C227" s="73"/>
      <c r="D227" s="235" t="s">
        <v>257</v>
      </c>
      <c r="E227" s="73"/>
      <c r="F227" s="276" t="s">
        <v>319</v>
      </c>
      <c r="G227" s="73"/>
      <c r="H227" s="73"/>
      <c r="I227" s="191"/>
      <c r="J227" s="73"/>
      <c r="K227" s="73"/>
      <c r="L227" s="71"/>
      <c r="M227" s="277"/>
      <c r="N227" s="46"/>
      <c r="O227" s="46"/>
      <c r="P227" s="46"/>
      <c r="Q227" s="46"/>
      <c r="R227" s="46"/>
      <c r="S227" s="46"/>
      <c r="T227" s="94"/>
      <c r="AT227" s="23" t="s">
        <v>257</v>
      </c>
      <c r="AU227" s="23" t="s">
        <v>81</v>
      </c>
    </row>
    <row r="228" s="1" customFormat="1" ht="16.5" customHeight="1">
      <c r="B228" s="45"/>
      <c r="C228" s="266" t="s">
        <v>320</v>
      </c>
      <c r="D228" s="266" t="s">
        <v>252</v>
      </c>
      <c r="E228" s="267" t="s">
        <v>321</v>
      </c>
      <c r="F228" s="268" t="s">
        <v>322</v>
      </c>
      <c r="G228" s="269" t="s">
        <v>285</v>
      </c>
      <c r="H228" s="270">
        <v>6</v>
      </c>
      <c r="I228" s="271"/>
      <c r="J228" s="272">
        <f>ROUND(I228*H228,2)</f>
        <v>0</v>
      </c>
      <c r="K228" s="268" t="s">
        <v>23</v>
      </c>
      <c r="L228" s="273"/>
      <c r="M228" s="274" t="s">
        <v>23</v>
      </c>
      <c r="N228" s="275" t="s">
        <v>43</v>
      </c>
      <c r="O228" s="46"/>
      <c r="P228" s="230">
        <f>O228*H228</f>
        <v>0</v>
      </c>
      <c r="Q228" s="230">
        <v>0.021100000000000001</v>
      </c>
      <c r="R228" s="230">
        <f>Q228*H228</f>
        <v>0.12659999999999999</v>
      </c>
      <c r="S228" s="230">
        <v>0</v>
      </c>
      <c r="T228" s="231">
        <f>S228*H228</f>
        <v>0</v>
      </c>
      <c r="AR228" s="23" t="s">
        <v>183</v>
      </c>
      <c r="AT228" s="23" t="s">
        <v>252</v>
      </c>
      <c r="AU228" s="23" t="s">
        <v>81</v>
      </c>
      <c r="AY228" s="23" t="s">
        <v>129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23" t="s">
        <v>79</v>
      </c>
      <c r="BK228" s="232">
        <f>ROUND(I228*H228,2)</f>
        <v>0</v>
      </c>
      <c r="BL228" s="23" t="s">
        <v>136</v>
      </c>
      <c r="BM228" s="23" t="s">
        <v>323</v>
      </c>
    </row>
    <row r="229" s="1" customFormat="1">
      <c r="B229" s="45"/>
      <c r="C229" s="73"/>
      <c r="D229" s="235" t="s">
        <v>257</v>
      </c>
      <c r="E229" s="73"/>
      <c r="F229" s="276" t="s">
        <v>324</v>
      </c>
      <c r="G229" s="73"/>
      <c r="H229" s="73"/>
      <c r="I229" s="191"/>
      <c r="J229" s="73"/>
      <c r="K229" s="73"/>
      <c r="L229" s="71"/>
      <c r="M229" s="277"/>
      <c r="N229" s="46"/>
      <c r="O229" s="46"/>
      <c r="P229" s="46"/>
      <c r="Q229" s="46"/>
      <c r="R229" s="46"/>
      <c r="S229" s="46"/>
      <c r="T229" s="94"/>
      <c r="AT229" s="23" t="s">
        <v>257</v>
      </c>
      <c r="AU229" s="23" t="s">
        <v>81</v>
      </c>
    </row>
    <row r="230" s="1" customFormat="1" ht="16.5" customHeight="1">
      <c r="B230" s="45"/>
      <c r="C230" s="221" t="s">
        <v>325</v>
      </c>
      <c r="D230" s="221" t="s">
        <v>131</v>
      </c>
      <c r="E230" s="222" t="s">
        <v>326</v>
      </c>
      <c r="F230" s="223" t="s">
        <v>327</v>
      </c>
      <c r="G230" s="224" t="s">
        <v>285</v>
      </c>
      <c r="H230" s="225">
        <v>6</v>
      </c>
      <c r="I230" s="226"/>
      <c r="J230" s="227">
        <f>ROUND(I230*H230,2)</f>
        <v>0</v>
      </c>
      <c r="K230" s="223" t="s">
        <v>23</v>
      </c>
      <c r="L230" s="71"/>
      <c r="M230" s="228" t="s">
        <v>23</v>
      </c>
      <c r="N230" s="229" t="s">
        <v>43</v>
      </c>
      <c r="O230" s="46"/>
      <c r="P230" s="230">
        <f>O230*H230</f>
        <v>0</v>
      </c>
      <c r="Q230" s="230">
        <v>0.00080000000000000004</v>
      </c>
      <c r="R230" s="230">
        <f>Q230*H230</f>
        <v>0.0048000000000000004</v>
      </c>
      <c r="S230" s="230">
        <v>0</v>
      </c>
      <c r="T230" s="231">
        <f>S230*H230</f>
        <v>0</v>
      </c>
      <c r="AR230" s="23" t="s">
        <v>136</v>
      </c>
      <c r="AT230" s="23" t="s">
        <v>131</v>
      </c>
      <c r="AU230" s="23" t="s">
        <v>81</v>
      </c>
      <c r="AY230" s="23" t="s">
        <v>129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23" t="s">
        <v>79</v>
      </c>
      <c r="BK230" s="232">
        <f>ROUND(I230*H230,2)</f>
        <v>0</v>
      </c>
      <c r="BL230" s="23" t="s">
        <v>136</v>
      </c>
      <c r="BM230" s="23" t="s">
        <v>328</v>
      </c>
    </row>
    <row r="231" s="1" customFormat="1">
      <c r="B231" s="45"/>
      <c r="C231" s="73"/>
      <c r="D231" s="235" t="s">
        <v>257</v>
      </c>
      <c r="E231" s="73"/>
      <c r="F231" s="276" t="s">
        <v>329</v>
      </c>
      <c r="G231" s="73"/>
      <c r="H231" s="73"/>
      <c r="I231" s="191"/>
      <c r="J231" s="73"/>
      <c r="K231" s="73"/>
      <c r="L231" s="71"/>
      <c r="M231" s="277"/>
      <c r="N231" s="46"/>
      <c r="O231" s="46"/>
      <c r="P231" s="46"/>
      <c r="Q231" s="46"/>
      <c r="R231" s="46"/>
      <c r="S231" s="46"/>
      <c r="T231" s="94"/>
      <c r="AT231" s="23" t="s">
        <v>257</v>
      </c>
      <c r="AU231" s="23" t="s">
        <v>81</v>
      </c>
    </row>
    <row r="232" s="1" customFormat="1" ht="16.5" customHeight="1">
      <c r="B232" s="45"/>
      <c r="C232" s="266" t="s">
        <v>330</v>
      </c>
      <c r="D232" s="266" t="s">
        <v>252</v>
      </c>
      <c r="E232" s="267" t="s">
        <v>331</v>
      </c>
      <c r="F232" s="268" t="s">
        <v>332</v>
      </c>
      <c r="G232" s="269" t="s">
        <v>285</v>
      </c>
      <c r="H232" s="270">
        <v>6</v>
      </c>
      <c r="I232" s="271"/>
      <c r="J232" s="272">
        <f>ROUND(I232*H232,2)</f>
        <v>0</v>
      </c>
      <c r="K232" s="268" t="s">
        <v>23</v>
      </c>
      <c r="L232" s="273"/>
      <c r="M232" s="274" t="s">
        <v>23</v>
      </c>
      <c r="N232" s="275" t="s">
        <v>43</v>
      </c>
      <c r="O232" s="46"/>
      <c r="P232" s="230">
        <f>O232*H232</f>
        <v>0</v>
      </c>
      <c r="Q232" s="230">
        <v>0.0141</v>
      </c>
      <c r="R232" s="230">
        <f>Q232*H232</f>
        <v>0.084599999999999995</v>
      </c>
      <c r="S232" s="230">
        <v>0</v>
      </c>
      <c r="T232" s="231">
        <f>S232*H232</f>
        <v>0</v>
      </c>
      <c r="AR232" s="23" t="s">
        <v>183</v>
      </c>
      <c r="AT232" s="23" t="s">
        <v>252</v>
      </c>
      <c r="AU232" s="23" t="s">
        <v>81</v>
      </c>
      <c r="AY232" s="23" t="s">
        <v>129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23" t="s">
        <v>79</v>
      </c>
      <c r="BK232" s="232">
        <f>ROUND(I232*H232,2)</f>
        <v>0</v>
      </c>
      <c r="BL232" s="23" t="s">
        <v>136</v>
      </c>
      <c r="BM232" s="23" t="s">
        <v>333</v>
      </c>
    </row>
    <row r="233" s="1" customFormat="1">
      <c r="B233" s="45"/>
      <c r="C233" s="73"/>
      <c r="D233" s="235" t="s">
        <v>257</v>
      </c>
      <c r="E233" s="73"/>
      <c r="F233" s="276" t="s">
        <v>324</v>
      </c>
      <c r="G233" s="73"/>
      <c r="H233" s="73"/>
      <c r="I233" s="191"/>
      <c r="J233" s="73"/>
      <c r="K233" s="73"/>
      <c r="L233" s="71"/>
      <c r="M233" s="277"/>
      <c r="N233" s="46"/>
      <c r="O233" s="46"/>
      <c r="P233" s="46"/>
      <c r="Q233" s="46"/>
      <c r="R233" s="46"/>
      <c r="S233" s="46"/>
      <c r="T233" s="94"/>
      <c r="AT233" s="23" t="s">
        <v>257</v>
      </c>
      <c r="AU233" s="23" t="s">
        <v>81</v>
      </c>
    </row>
    <row r="234" s="1" customFormat="1" ht="38.25" customHeight="1">
      <c r="B234" s="45"/>
      <c r="C234" s="221" t="s">
        <v>334</v>
      </c>
      <c r="D234" s="221" t="s">
        <v>131</v>
      </c>
      <c r="E234" s="222" t="s">
        <v>335</v>
      </c>
      <c r="F234" s="223" t="s">
        <v>336</v>
      </c>
      <c r="G234" s="224" t="s">
        <v>285</v>
      </c>
      <c r="H234" s="225">
        <v>6</v>
      </c>
      <c r="I234" s="226"/>
      <c r="J234" s="227">
        <f>ROUND(I234*H234,2)</f>
        <v>0</v>
      </c>
      <c r="K234" s="223" t="s">
        <v>23</v>
      </c>
      <c r="L234" s="71"/>
      <c r="M234" s="228" t="s">
        <v>23</v>
      </c>
      <c r="N234" s="229" t="s">
        <v>43</v>
      </c>
      <c r="O234" s="46"/>
      <c r="P234" s="230">
        <f>O234*H234</f>
        <v>0</v>
      </c>
      <c r="Q234" s="230">
        <v>0.00167</v>
      </c>
      <c r="R234" s="230">
        <f>Q234*H234</f>
        <v>0.010020000000000001</v>
      </c>
      <c r="S234" s="230">
        <v>0</v>
      </c>
      <c r="T234" s="231">
        <f>S234*H234</f>
        <v>0</v>
      </c>
      <c r="AR234" s="23" t="s">
        <v>136</v>
      </c>
      <c r="AT234" s="23" t="s">
        <v>131</v>
      </c>
      <c r="AU234" s="23" t="s">
        <v>81</v>
      </c>
      <c r="AY234" s="23" t="s">
        <v>129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23" t="s">
        <v>79</v>
      </c>
      <c r="BK234" s="232">
        <f>ROUND(I234*H234,2)</f>
        <v>0</v>
      </c>
      <c r="BL234" s="23" t="s">
        <v>136</v>
      </c>
      <c r="BM234" s="23" t="s">
        <v>337</v>
      </c>
    </row>
    <row r="235" s="1" customFormat="1" ht="16.5" customHeight="1">
      <c r="B235" s="45"/>
      <c r="C235" s="266" t="s">
        <v>338</v>
      </c>
      <c r="D235" s="266" t="s">
        <v>252</v>
      </c>
      <c r="E235" s="267" t="s">
        <v>339</v>
      </c>
      <c r="F235" s="268" t="s">
        <v>340</v>
      </c>
      <c r="G235" s="269" t="s">
        <v>285</v>
      </c>
      <c r="H235" s="270">
        <v>6</v>
      </c>
      <c r="I235" s="271"/>
      <c r="J235" s="272">
        <f>ROUND(I235*H235,2)</f>
        <v>0</v>
      </c>
      <c r="K235" s="268" t="s">
        <v>23</v>
      </c>
      <c r="L235" s="273"/>
      <c r="M235" s="274" t="s">
        <v>23</v>
      </c>
      <c r="N235" s="275" t="s">
        <v>43</v>
      </c>
      <c r="O235" s="46"/>
      <c r="P235" s="230">
        <f>O235*H235</f>
        <v>0</v>
      </c>
      <c r="Q235" s="230">
        <v>0.00010000000000000001</v>
      </c>
      <c r="R235" s="230">
        <f>Q235*H235</f>
        <v>0.00060000000000000006</v>
      </c>
      <c r="S235" s="230">
        <v>0</v>
      </c>
      <c r="T235" s="231">
        <f>S235*H235</f>
        <v>0</v>
      </c>
      <c r="AR235" s="23" t="s">
        <v>183</v>
      </c>
      <c r="AT235" s="23" t="s">
        <v>252</v>
      </c>
      <c r="AU235" s="23" t="s">
        <v>81</v>
      </c>
      <c r="AY235" s="23" t="s">
        <v>129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23" t="s">
        <v>79</v>
      </c>
      <c r="BK235" s="232">
        <f>ROUND(I235*H235,2)</f>
        <v>0</v>
      </c>
      <c r="BL235" s="23" t="s">
        <v>136</v>
      </c>
      <c r="BM235" s="23" t="s">
        <v>341</v>
      </c>
    </row>
    <row r="236" s="1" customFormat="1">
      <c r="B236" s="45"/>
      <c r="C236" s="73"/>
      <c r="D236" s="235" t="s">
        <v>257</v>
      </c>
      <c r="E236" s="73"/>
      <c r="F236" s="276" t="s">
        <v>342</v>
      </c>
      <c r="G236" s="73"/>
      <c r="H236" s="73"/>
      <c r="I236" s="191"/>
      <c r="J236" s="73"/>
      <c r="K236" s="73"/>
      <c r="L236" s="71"/>
      <c r="M236" s="277"/>
      <c r="N236" s="46"/>
      <c r="O236" s="46"/>
      <c r="P236" s="46"/>
      <c r="Q236" s="46"/>
      <c r="R236" s="46"/>
      <c r="S236" s="46"/>
      <c r="T236" s="94"/>
      <c r="AT236" s="23" t="s">
        <v>257</v>
      </c>
      <c r="AU236" s="23" t="s">
        <v>81</v>
      </c>
    </row>
    <row r="237" s="1" customFormat="1" ht="16.5" customHeight="1">
      <c r="B237" s="45"/>
      <c r="C237" s="221" t="s">
        <v>343</v>
      </c>
      <c r="D237" s="221" t="s">
        <v>131</v>
      </c>
      <c r="E237" s="222" t="s">
        <v>344</v>
      </c>
      <c r="F237" s="223" t="s">
        <v>345</v>
      </c>
      <c r="G237" s="224" t="s">
        <v>285</v>
      </c>
      <c r="H237" s="225">
        <v>3</v>
      </c>
      <c r="I237" s="226"/>
      <c r="J237" s="227">
        <f>ROUND(I237*H237,2)</f>
        <v>0</v>
      </c>
      <c r="K237" s="223" t="s">
        <v>23</v>
      </c>
      <c r="L237" s="71"/>
      <c r="M237" s="228" t="s">
        <v>23</v>
      </c>
      <c r="N237" s="229" t="s">
        <v>43</v>
      </c>
      <c r="O237" s="46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AR237" s="23" t="s">
        <v>136</v>
      </c>
      <c r="AT237" s="23" t="s">
        <v>131</v>
      </c>
      <c r="AU237" s="23" t="s">
        <v>81</v>
      </c>
      <c r="AY237" s="23" t="s">
        <v>129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23" t="s">
        <v>79</v>
      </c>
      <c r="BK237" s="232">
        <f>ROUND(I237*H237,2)</f>
        <v>0</v>
      </c>
      <c r="BL237" s="23" t="s">
        <v>136</v>
      </c>
      <c r="BM237" s="23" t="s">
        <v>346</v>
      </c>
    </row>
    <row r="238" s="1" customFormat="1" ht="16.5" customHeight="1">
      <c r="B238" s="45"/>
      <c r="C238" s="266" t="s">
        <v>347</v>
      </c>
      <c r="D238" s="266" t="s">
        <v>252</v>
      </c>
      <c r="E238" s="267" t="s">
        <v>348</v>
      </c>
      <c r="F238" s="268" t="s">
        <v>349</v>
      </c>
      <c r="G238" s="269" t="s">
        <v>285</v>
      </c>
      <c r="H238" s="270">
        <v>3</v>
      </c>
      <c r="I238" s="271"/>
      <c r="J238" s="272">
        <f>ROUND(I238*H238,2)</f>
        <v>0</v>
      </c>
      <c r="K238" s="268" t="s">
        <v>23</v>
      </c>
      <c r="L238" s="273"/>
      <c r="M238" s="274" t="s">
        <v>23</v>
      </c>
      <c r="N238" s="275" t="s">
        <v>43</v>
      </c>
      <c r="O238" s="46"/>
      <c r="P238" s="230">
        <f>O238*H238</f>
        <v>0</v>
      </c>
      <c r="Q238" s="230">
        <v>0.0032000000000000002</v>
      </c>
      <c r="R238" s="230">
        <f>Q238*H238</f>
        <v>0.0096000000000000009</v>
      </c>
      <c r="S238" s="230">
        <v>0</v>
      </c>
      <c r="T238" s="231">
        <f>S238*H238</f>
        <v>0</v>
      </c>
      <c r="AR238" s="23" t="s">
        <v>183</v>
      </c>
      <c r="AT238" s="23" t="s">
        <v>252</v>
      </c>
      <c r="AU238" s="23" t="s">
        <v>81</v>
      </c>
      <c r="AY238" s="23" t="s">
        <v>129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23" t="s">
        <v>79</v>
      </c>
      <c r="BK238" s="232">
        <f>ROUND(I238*H238,2)</f>
        <v>0</v>
      </c>
      <c r="BL238" s="23" t="s">
        <v>136</v>
      </c>
      <c r="BM238" s="23" t="s">
        <v>350</v>
      </c>
    </row>
    <row r="239" s="1" customFormat="1">
      <c r="B239" s="45"/>
      <c r="C239" s="73"/>
      <c r="D239" s="235" t="s">
        <v>257</v>
      </c>
      <c r="E239" s="73"/>
      <c r="F239" s="276" t="s">
        <v>324</v>
      </c>
      <c r="G239" s="73"/>
      <c r="H239" s="73"/>
      <c r="I239" s="191"/>
      <c r="J239" s="73"/>
      <c r="K239" s="73"/>
      <c r="L239" s="71"/>
      <c r="M239" s="277"/>
      <c r="N239" s="46"/>
      <c r="O239" s="46"/>
      <c r="P239" s="46"/>
      <c r="Q239" s="46"/>
      <c r="R239" s="46"/>
      <c r="S239" s="46"/>
      <c r="T239" s="94"/>
      <c r="AT239" s="23" t="s">
        <v>257</v>
      </c>
      <c r="AU239" s="23" t="s">
        <v>81</v>
      </c>
    </row>
    <row r="240" s="1" customFormat="1" ht="16.5" customHeight="1">
      <c r="B240" s="45"/>
      <c r="C240" s="221" t="s">
        <v>351</v>
      </c>
      <c r="D240" s="221" t="s">
        <v>131</v>
      </c>
      <c r="E240" s="222" t="s">
        <v>352</v>
      </c>
      <c r="F240" s="223" t="s">
        <v>353</v>
      </c>
      <c r="G240" s="224" t="s">
        <v>285</v>
      </c>
      <c r="H240" s="225">
        <v>3</v>
      </c>
      <c r="I240" s="226"/>
      <c r="J240" s="227">
        <f>ROUND(I240*H240,2)</f>
        <v>0</v>
      </c>
      <c r="K240" s="223" t="s">
        <v>23</v>
      </c>
      <c r="L240" s="71"/>
      <c r="M240" s="228" t="s">
        <v>23</v>
      </c>
      <c r="N240" s="229" t="s">
        <v>43</v>
      </c>
      <c r="O240" s="46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AR240" s="23" t="s">
        <v>136</v>
      </c>
      <c r="AT240" s="23" t="s">
        <v>131</v>
      </c>
      <c r="AU240" s="23" t="s">
        <v>81</v>
      </c>
      <c r="AY240" s="23" t="s">
        <v>129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23" t="s">
        <v>79</v>
      </c>
      <c r="BK240" s="232">
        <f>ROUND(I240*H240,2)</f>
        <v>0</v>
      </c>
      <c r="BL240" s="23" t="s">
        <v>136</v>
      </c>
      <c r="BM240" s="23" t="s">
        <v>354</v>
      </c>
    </row>
    <row r="241" s="1" customFormat="1" ht="16.5" customHeight="1">
      <c r="B241" s="45"/>
      <c r="C241" s="266" t="s">
        <v>355</v>
      </c>
      <c r="D241" s="266" t="s">
        <v>252</v>
      </c>
      <c r="E241" s="267" t="s">
        <v>356</v>
      </c>
      <c r="F241" s="268" t="s">
        <v>357</v>
      </c>
      <c r="G241" s="269" t="s">
        <v>285</v>
      </c>
      <c r="H241" s="270">
        <v>3</v>
      </c>
      <c r="I241" s="271"/>
      <c r="J241" s="272">
        <f>ROUND(I241*H241,2)</f>
        <v>0</v>
      </c>
      <c r="K241" s="268" t="s">
        <v>23</v>
      </c>
      <c r="L241" s="273"/>
      <c r="M241" s="274" t="s">
        <v>23</v>
      </c>
      <c r="N241" s="275" t="s">
        <v>43</v>
      </c>
      <c r="O241" s="46"/>
      <c r="P241" s="230">
        <f>O241*H241</f>
        <v>0</v>
      </c>
      <c r="Q241" s="230">
        <v>0.0032000000000000002</v>
      </c>
      <c r="R241" s="230">
        <f>Q241*H241</f>
        <v>0.0096000000000000009</v>
      </c>
      <c r="S241" s="230">
        <v>0</v>
      </c>
      <c r="T241" s="231">
        <f>S241*H241</f>
        <v>0</v>
      </c>
      <c r="AR241" s="23" t="s">
        <v>183</v>
      </c>
      <c r="AT241" s="23" t="s">
        <v>252</v>
      </c>
      <c r="AU241" s="23" t="s">
        <v>81</v>
      </c>
      <c r="AY241" s="23" t="s">
        <v>129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23" t="s">
        <v>79</v>
      </c>
      <c r="BK241" s="232">
        <f>ROUND(I241*H241,2)</f>
        <v>0</v>
      </c>
      <c r="BL241" s="23" t="s">
        <v>136</v>
      </c>
      <c r="BM241" s="23" t="s">
        <v>358</v>
      </c>
    </row>
    <row r="242" s="1" customFormat="1">
      <c r="B242" s="45"/>
      <c r="C242" s="73"/>
      <c r="D242" s="235" t="s">
        <v>257</v>
      </c>
      <c r="E242" s="73"/>
      <c r="F242" s="276" t="s">
        <v>324</v>
      </c>
      <c r="G242" s="73"/>
      <c r="H242" s="73"/>
      <c r="I242" s="191"/>
      <c r="J242" s="73"/>
      <c r="K242" s="73"/>
      <c r="L242" s="71"/>
      <c r="M242" s="277"/>
      <c r="N242" s="46"/>
      <c r="O242" s="46"/>
      <c r="P242" s="46"/>
      <c r="Q242" s="46"/>
      <c r="R242" s="46"/>
      <c r="S242" s="46"/>
      <c r="T242" s="94"/>
      <c r="AT242" s="23" t="s">
        <v>257</v>
      </c>
      <c r="AU242" s="23" t="s">
        <v>81</v>
      </c>
    </row>
    <row r="243" s="1" customFormat="1" ht="25.5" customHeight="1">
      <c r="B243" s="45"/>
      <c r="C243" s="221" t="s">
        <v>359</v>
      </c>
      <c r="D243" s="221" t="s">
        <v>131</v>
      </c>
      <c r="E243" s="222" t="s">
        <v>360</v>
      </c>
      <c r="F243" s="223" t="s">
        <v>361</v>
      </c>
      <c r="G243" s="224" t="s">
        <v>285</v>
      </c>
      <c r="H243" s="225">
        <v>1</v>
      </c>
      <c r="I243" s="226"/>
      <c r="J243" s="227">
        <f>ROUND(I243*H243,2)</f>
        <v>0</v>
      </c>
      <c r="K243" s="223" t="s">
        <v>135</v>
      </c>
      <c r="L243" s="71"/>
      <c r="M243" s="228" t="s">
        <v>23</v>
      </c>
      <c r="N243" s="229" t="s">
        <v>43</v>
      </c>
      <c r="O243" s="46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AR243" s="23" t="s">
        <v>136</v>
      </c>
      <c r="AT243" s="23" t="s">
        <v>131</v>
      </c>
      <c r="AU243" s="23" t="s">
        <v>81</v>
      </c>
      <c r="AY243" s="23" t="s">
        <v>129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23" t="s">
        <v>79</v>
      </c>
      <c r="BK243" s="232">
        <f>ROUND(I243*H243,2)</f>
        <v>0</v>
      </c>
      <c r="BL243" s="23" t="s">
        <v>136</v>
      </c>
      <c r="BM243" s="23" t="s">
        <v>362</v>
      </c>
    </row>
    <row r="244" s="1" customFormat="1" ht="16.5" customHeight="1">
      <c r="B244" s="45"/>
      <c r="C244" s="266" t="s">
        <v>363</v>
      </c>
      <c r="D244" s="266" t="s">
        <v>252</v>
      </c>
      <c r="E244" s="267" t="s">
        <v>364</v>
      </c>
      <c r="F244" s="268" t="s">
        <v>365</v>
      </c>
      <c r="G244" s="269" t="s">
        <v>285</v>
      </c>
      <c r="H244" s="270">
        <v>1</v>
      </c>
      <c r="I244" s="271"/>
      <c r="J244" s="272">
        <f>ROUND(I244*H244,2)</f>
        <v>0</v>
      </c>
      <c r="K244" s="268" t="s">
        <v>135</v>
      </c>
      <c r="L244" s="273"/>
      <c r="M244" s="274" t="s">
        <v>23</v>
      </c>
      <c r="N244" s="275" t="s">
        <v>43</v>
      </c>
      <c r="O244" s="46"/>
      <c r="P244" s="230">
        <f>O244*H244</f>
        <v>0</v>
      </c>
      <c r="Q244" s="230">
        <v>0.00044000000000000002</v>
      </c>
      <c r="R244" s="230">
        <f>Q244*H244</f>
        <v>0.00044000000000000002</v>
      </c>
      <c r="S244" s="230">
        <v>0</v>
      </c>
      <c r="T244" s="231">
        <f>S244*H244</f>
        <v>0</v>
      </c>
      <c r="AR244" s="23" t="s">
        <v>183</v>
      </c>
      <c r="AT244" s="23" t="s">
        <v>252</v>
      </c>
      <c r="AU244" s="23" t="s">
        <v>81</v>
      </c>
      <c r="AY244" s="23" t="s">
        <v>129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23" t="s">
        <v>79</v>
      </c>
      <c r="BK244" s="232">
        <f>ROUND(I244*H244,2)</f>
        <v>0</v>
      </c>
      <c r="BL244" s="23" t="s">
        <v>136</v>
      </c>
      <c r="BM244" s="23" t="s">
        <v>366</v>
      </c>
    </row>
    <row r="245" s="1" customFormat="1">
      <c r="B245" s="45"/>
      <c r="C245" s="73"/>
      <c r="D245" s="235" t="s">
        <v>257</v>
      </c>
      <c r="E245" s="73"/>
      <c r="F245" s="276" t="s">
        <v>342</v>
      </c>
      <c r="G245" s="73"/>
      <c r="H245" s="73"/>
      <c r="I245" s="191"/>
      <c r="J245" s="73"/>
      <c r="K245" s="73"/>
      <c r="L245" s="71"/>
      <c r="M245" s="277"/>
      <c r="N245" s="46"/>
      <c r="O245" s="46"/>
      <c r="P245" s="46"/>
      <c r="Q245" s="46"/>
      <c r="R245" s="46"/>
      <c r="S245" s="46"/>
      <c r="T245" s="94"/>
      <c r="AT245" s="23" t="s">
        <v>257</v>
      </c>
      <c r="AU245" s="23" t="s">
        <v>81</v>
      </c>
    </row>
    <row r="246" s="1" customFormat="1" ht="25.5" customHeight="1">
      <c r="B246" s="45"/>
      <c r="C246" s="221" t="s">
        <v>367</v>
      </c>
      <c r="D246" s="221" t="s">
        <v>131</v>
      </c>
      <c r="E246" s="222" t="s">
        <v>368</v>
      </c>
      <c r="F246" s="223" t="s">
        <v>369</v>
      </c>
      <c r="G246" s="224" t="s">
        <v>285</v>
      </c>
      <c r="H246" s="225">
        <v>1</v>
      </c>
      <c r="I246" s="226"/>
      <c r="J246" s="227">
        <f>ROUND(I246*H246,2)</f>
        <v>0</v>
      </c>
      <c r="K246" s="223" t="s">
        <v>135</v>
      </c>
      <c r="L246" s="71"/>
      <c r="M246" s="228" t="s">
        <v>23</v>
      </c>
      <c r="N246" s="229" t="s">
        <v>43</v>
      </c>
      <c r="O246" s="46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AR246" s="23" t="s">
        <v>136</v>
      </c>
      <c r="AT246" s="23" t="s">
        <v>131</v>
      </c>
      <c r="AU246" s="23" t="s">
        <v>81</v>
      </c>
      <c r="AY246" s="23" t="s">
        <v>129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23" t="s">
        <v>79</v>
      </c>
      <c r="BK246" s="232">
        <f>ROUND(I246*H246,2)</f>
        <v>0</v>
      </c>
      <c r="BL246" s="23" t="s">
        <v>136</v>
      </c>
      <c r="BM246" s="23" t="s">
        <v>370</v>
      </c>
    </row>
    <row r="247" s="1" customFormat="1" ht="16.5" customHeight="1">
      <c r="B247" s="45"/>
      <c r="C247" s="266" t="s">
        <v>371</v>
      </c>
      <c r="D247" s="266" t="s">
        <v>252</v>
      </c>
      <c r="E247" s="267" t="s">
        <v>372</v>
      </c>
      <c r="F247" s="268" t="s">
        <v>373</v>
      </c>
      <c r="G247" s="269" t="s">
        <v>285</v>
      </c>
      <c r="H247" s="270">
        <v>1</v>
      </c>
      <c r="I247" s="271"/>
      <c r="J247" s="272">
        <f>ROUND(I247*H247,2)</f>
        <v>0</v>
      </c>
      <c r="K247" s="268" t="s">
        <v>135</v>
      </c>
      <c r="L247" s="273"/>
      <c r="M247" s="274" t="s">
        <v>23</v>
      </c>
      <c r="N247" s="275" t="s">
        <v>43</v>
      </c>
      <c r="O247" s="46"/>
      <c r="P247" s="230">
        <f>O247*H247</f>
        <v>0</v>
      </c>
      <c r="Q247" s="230">
        <v>0.00052999999999999998</v>
      </c>
      <c r="R247" s="230">
        <f>Q247*H247</f>
        <v>0.00052999999999999998</v>
      </c>
      <c r="S247" s="230">
        <v>0</v>
      </c>
      <c r="T247" s="231">
        <f>S247*H247</f>
        <v>0</v>
      </c>
      <c r="AR247" s="23" t="s">
        <v>183</v>
      </c>
      <c r="AT247" s="23" t="s">
        <v>252</v>
      </c>
      <c r="AU247" s="23" t="s">
        <v>81</v>
      </c>
      <c r="AY247" s="23" t="s">
        <v>129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23" t="s">
        <v>79</v>
      </c>
      <c r="BK247" s="232">
        <f>ROUND(I247*H247,2)</f>
        <v>0</v>
      </c>
      <c r="BL247" s="23" t="s">
        <v>136</v>
      </c>
      <c r="BM247" s="23" t="s">
        <v>374</v>
      </c>
    </row>
    <row r="248" s="1" customFormat="1">
      <c r="B248" s="45"/>
      <c r="C248" s="73"/>
      <c r="D248" s="235" t="s">
        <v>257</v>
      </c>
      <c r="E248" s="73"/>
      <c r="F248" s="276" t="s">
        <v>342</v>
      </c>
      <c r="G248" s="73"/>
      <c r="H248" s="73"/>
      <c r="I248" s="191"/>
      <c r="J248" s="73"/>
      <c r="K248" s="73"/>
      <c r="L248" s="71"/>
      <c r="M248" s="277"/>
      <c r="N248" s="46"/>
      <c r="O248" s="46"/>
      <c r="P248" s="46"/>
      <c r="Q248" s="46"/>
      <c r="R248" s="46"/>
      <c r="S248" s="46"/>
      <c r="T248" s="94"/>
      <c r="AT248" s="23" t="s">
        <v>257</v>
      </c>
      <c r="AU248" s="23" t="s">
        <v>81</v>
      </c>
    </row>
    <row r="249" s="1" customFormat="1" ht="38.25" customHeight="1">
      <c r="B249" s="45"/>
      <c r="C249" s="221" t="s">
        <v>375</v>
      </c>
      <c r="D249" s="221" t="s">
        <v>131</v>
      </c>
      <c r="E249" s="222" t="s">
        <v>376</v>
      </c>
      <c r="F249" s="223" t="s">
        <v>377</v>
      </c>
      <c r="G249" s="224" t="s">
        <v>285</v>
      </c>
      <c r="H249" s="225">
        <v>6</v>
      </c>
      <c r="I249" s="226"/>
      <c r="J249" s="227">
        <f>ROUND(I249*H249,2)</f>
        <v>0</v>
      </c>
      <c r="K249" s="223" t="s">
        <v>23</v>
      </c>
      <c r="L249" s="71"/>
      <c r="M249" s="228" t="s">
        <v>23</v>
      </c>
      <c r="N249" s="229" t="s">
        <v>43</v>
      </c>
      <c r="O249" s="46"/>
      <c r="P249" s="230">
        <f>O249*H249</f>
        <v>0</v>
      </c>
      <c r="Q249" s="230">
        <v>0.0017099999999999999</v>
      </c>
      <c r="R249" s="230">
        <f>Q249*H249</f>
        <v>0.01026</v>
      </c>
      <c r="S249" s="230">
        <v>0</v>
      </c>
      <c r="T249" s="231">
        <f>S249*H249</f>
        <v>0</v>
      </c>
      <c r="AR249" s="23" t="s">
        <v>136</v>
      </c>
      <c r="AT249" s="23" t="s">
        <v>131</v>
      </c>
      <c r="AU249" s="23" t="s">
        <v>81</v>
      </c>
      <c r="AY249" s="23" t="s">
        <v>129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23" t="s">
        <v>79</v>
      </c>
      <c r="BK249" s="232">
        <f>ROUND(I249*H249,2)</f>
        <v>0</v>
      </c>
      <c r="BL249" s="23" t="s">
        <v>136</v>
      </c>
      <c r="BM249" s="23" t="s">
        <v>378</v>
      </c>
    </row>
    <row r="250" s="1" customFormat="1">
      <c r="B250" s="45"/>
      <c r="C250" s="73"/>
      <c r="D250" s="235" t="s">
        <v>257</v>
      </c>
      <c r="E250" s="73"/>
      <c r="F250" s="276" t="s">
        <v>324</v>
      </c>
      <c r="G250" s="73"/>
      <c r="H250" s="73"/>
      <c r="I250" s="191"/>
      <c r="J250" s="73"/>
      <c r="K250" s="73"/>
      <c r="L250" s="71"/>
      <c r="M250" s="277"/>
      <c r="N250" s="46"/>
      <c r="O250" s="46"/>
      <c r="P250" s="46"/>
      <c r="Q250" s="46"/>
      <c r="R250" s="46"/>
      <c r="S250" s="46"/>
      <c r="T250" s="94"/>
      <c r="AT250" s="23" t="s">
        <v>257</v>
      </c>
      <c r="AU250" s="23" t="s">
        <v>81</v>
      </c>
    </row>
    <row r="251" s="1" customFormat="1" ht="25.5" customHeight="1">
      <c r="B251" s="45"/>
      <c r="C251" s="266" t="s">
        <v>379</v>
      </c>
      <c r="D251" s="266" t="s">
        <v>252</v>
      </c>
      <c r="E251" s="267" t="s">
        <v>380</v>
      </c>
      <c r="F251" s="268" t="s">
        <v>381</v>
      </c>
      <c r="G251" s="269" t="s">
        <v>285</v>
      </c>
      <c r="H251" s="270">
        <v>6</v>
      </c>
      <c r="I251" s="271"/>
      <c r="J251" s="272">
        <f>ROUND(I251*H251,2)</f>
        <v>0</v>
      </c>
      <c r="K251" s="268" t="s">
        <v>135</v>
      </c>
      <c r="L251" s="273"/>
      <c r="M251" s="274" t="s">
        <v>23</v>
      </c>
      <c r="N251" s="275" t="s">
        <v>43</v>
      </c>
      <c r="O251" s="46"/>
      <c r="P251" s="230">
        <f>O251*H251</f>
        <v>0</v>
      </c>
      <c r="Q251" s="230">
        <v>0.014</v>
      </c>
      <c r="R251" s="230">
        <f>Q251*H251</f>
        <v>0.084000000000000005</v>
      </c>
      <c r="S251" s="230">
        <v>0</v>
      </c>
      <c r="T251" s="231">
        <f>S251*H251</f>
        <v>0</v>
      </c>
      <c r="AR251" s="23" t="s">
        <v>183</v>
      </c>
      <c r="AT251" s="23" t="s">
        <v>252</v>
      </c>
      <c r="AU251" s="23" t="s">
        <v>81</v>
      </c>
      <c r="AY251" s="23" t="s">
        <v>129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23" t="s">
        <v>79</v>
      </c>
      <c r="BK251" s="232">
        <f>ROUND(I251*H251,2)</f>
        <v>0</v>
      </c>
      <c r="BL251" s="23" t="s">
        <v>136</v>
      </c>
      <c r="BM251" s="23" t="s">
        <v>382</v>
      </c>
    </row>
    <row r="252" s="1" customFormat="1">
      <c r="B252" s="45"/>
      <c r="C252" s="73"/>
      <c r="D252" s="235" t="s">
        <v>257</v>
      </c>
      <c r="E252" s="73"/>
      <c r="F252" s="276" t="s">
        <v>324</v>
      </c>
      <c r="G252" s="73"/>
      <c r="H252" s="73"/>
      <c r="I252" s="191"/>
      <c r="J252" s="73"/>
      <c r="K252" s="73"/>
      <c r="L252" s="71"/>
      <c r="M252" s="277"/>
      <c r="N252" s="46"/>
      <c r="O252" s="46"/>
      <c r="P252" s="46"/>
      <c r="Q252" s="46"/>
      <c r="R252" s="46"/>
      <c r="S252" s="46"/>
      <c r="T252" s="94"/>
      <c r="AT252" s="23" t="s">
        <v>257</v>
      </c>
      <c r="AU252" s="23" t="s">
        <v>81</v>
      </c>
    </row>
    <row r="253" s="1" customFormat="1" ht="38.25" customHeight="1">
      <c r="B253" s="45"/>
      <c r="C253" s="221" t="s">
        <v>383</v>
      </c>
      <c r="D253" s="221" t="s">
        <v>131</v>
      </c>
      <c r="E253" s="222" t="s">
        <v>384</v>
      </c>
      <c r="F253" s="223" t="s">
        <v>385</v>
      </c>
      <c r="G253" s="224" t="s">
        <v>285</v>
      </c>
      <c r="H253" s="225">
        <v>9</v>
      </c>
      <c r="I253" s="226"/>
      <c r="J253" s="227">
        <f>ROUND(I253*H253,2)</f>
        <v>0</v>
      </c>
      <c r="K253" s="223" t="s">
        <v>135</v>
      </c>
      <c r="L253" s="71"/>
      <c r="M253" s="228" t="s">
        <v>23</v>
      </c>
      <c r="N253" s="229" t="s">
        <v>43</v>
      </c>
      <c r="O253" s="46"/>
      <c r="P253" s="230">
        <f>O253*H253</f>
        <v>0</v>
      </c>
      <c r="Q253" s="230">
        <v>0.00072000000000000005</v>
      </c>
      <c r="R253" s="230">
        <f>Q253*H253</f>
        <v>0.0064800000000000005</v>
      </c>
      <c r="S253" s="230">
        <v>0</v>
      </c>
      <c r="T253" s="231">
        <f>S253*H253</f>
        <v>0</v>
      </c>
      <c r="AR253" s="23" t="s">
        <v>136</v>
      </c>
      <c r="AT253" s="23" t="s">
        <v>131</v>
      </c>
      <c r="AU253" s="23" t="s">
        <v>81</v>
      </c>
      <c r="AY253" s="23" t="s">
        <v>129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23" t="s">
        <v>79</v>
      </c>
      <c r="BK253" s="232">
        <f>ROUND(I253*H253,2)</f>
        <v>0</v>
      </c>
      <c r="BL253" s="23" t="s">
        <v>136</v>
      </c>
      <c r="BM253" s="23" t="s">
        <v>386</v>
      </c>
    </row>
    <row r="254" s="1" customFormat="1" ht="16.5" customHeight="1">
      <c r="B254" s="45"/>
      <c r="C254" s="266" t="s">
        <v>387</v>
      </c>
      <c r="D254" s="266" t="s">
        <v>252</v>
      </c>
      <c r="E254" s="267" t="s">
        <v>388</v>
      </c>
      <c r="F254" s="268" t="s">
        <v>389</v>
      </c>
      <c r="G254" s="269" t="s">
        <v>285</v>
      </c>
      <c r="H254" s="270">
        <v>9</v>
      </c>
      <c r="I254" s="271"/>
      <c r="J254" s="272">
        <f>ROUND(I254*H254,2)</f>
        <v>0</v>
      </c>
      <c r="K254" s="268" t="s">
        <v>23</v>
      </c>
      <c r="L254" s="273"/>
      <c r="M254" s="274" t="s">
        <v>23</v>
      </c>
      <c r="N254" s="275" t="s">
        <v>43</v>
      </c>
      <c r="O254" s="46"/>
      <c r="P254" s="230">
        <f>O254*H254</f>
        <v>0</v>
      </c>
      <c r="Q254" s="230">
        <v>0.0091999999999999998</v>
      </c>
      <c r="R254" s="230">
        <f>Q254*H254</f>
        <v>0.082799999999999999</v>
      </c>
      <c r="S254" s="230">
        <v>0</v>
      </c>
      <c r="T254" s="231">
        <f>S254*H254</f>
        <v>0</v>
      </c>
      <c r="AR254" s="23" t="s">
        <v>183</v>
      </c>
      <c r="AT254" s="23" t="s">
        <v>252</v>
      </c>
      <c r="AU254" s="23" t="s">
        <v>81</v>
      </c>
      <c r="AY254" s="23" t="s">
        <v>129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23" t="s">
        <v>79</v>
      </c>
      <c r="BK254" s="232">
        <f>ROUND(I254*H254,2)</f>
        <v>0</v>
      </c>
      <c r="BL254" s="23" t="s">
        <v>136</v>
      </c>
      <c r="BM254" s="23" t="s">
        <v>390</v>
      </c>
    </row>
    <row r="255" s="1" customFormat="1" ht="16.5" customHeight="1">
      <c r="B255" s="45"/>
      <c r="C255" s="266" t="s">
        <v>391</v>
      </c>
      <c r="D255" s="266" t="s">
        <v>252</v>
      </c>
      <c r="E255" s="267" t="s">
        <v>392</v>
      </c>
      <c r="F255" s="268" t="s">
        <v>393</v>
      </c>
      <c r="G255" s="269" t="s">
        <v>285</v>
      </c>
      <c r="H255" s="270">
        <v>6</v>
      </c>
      <c r="I255" s="271"/>
      <c r="J255" s="272">
        <f>ROUND(I255*H255,2)</f>
        <v>0</v>
      </c>
      <c r="K255" s="268" t="s">
        <v>135</v>
      </c>
      <c r="L255" s="273"/>
      <c r="M255" s="274" t="s">
        <v>23</v>
      </c>
      <c r="N255" s="275" t="s">
        <v>43</v>
      </c>
      <c r="O255" s="46"/>
      <c r="P255" s="230">
        <f>O255*H255</f>
        <v>0</v>
      </c>
      <c r="Q255" s="230">
        <v>0.0035000000000000001</v>
      </c>
      <c r="R255" s="230">
        <f>Q255*H255</f>
        <v>0.021000000000000001</v>
      </c>
      <c r="S255" s="230">
        <v>0</v>
      </c>
      <c r="T255" s="231">
        <f>S255*H255</f>
        <v>0</v>
      </c>
      <c r="AR255" s="23" t="s">
        <v>183</v>
      </c>
      <c r="AT255" s="23" t="s">
        <v>252</v>
      </c>
      <c r="AU255" s="23" t="s">
        <v>81</v>
      </c>
      <c r="AY255" s="23" t="s">
        <v>129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23" t="s">
        <v>79</v>
      </c>
      <c r="BK255" s="232">
        <f>ROUND(I255*H255,2)</f>
        <v>0</v>
      </c>
      <c r="BL255" s="23" t="s">
        <v>136</v>
      </c>
      <c r="BM255" s="23" t="s">
        <v>394</v>
      </c>
    </row>
    <row r="256" s="1" customFormat="1" ht="16.5" customHeight="1">
      <c r="B256" s="45"/>
      <c r="C256" s="266" t="s">
        <v>395</v>
      </c>
      <c r="D256" s="266" t="s">
        <v>252</v>
      </c>
      <c r="E256" s="267" t="s">
        <v>396</v>
      </c>
      <c r="F256" s="268" t="s">
        <v>397</v>
      </c>
      <c r="G256" s="269" t="s">
        <v>285</v>
      </c>
      <c r="H256" s="270">
        <v>6</v>
      </c>
      <c r="I256" s="271"/>
      <c r="J256" s="272">
        <f>ROUND(I256*H256,2)</f>
        <v>0</v>
      </c>
      <c r="K256" s="268" t="s">
        <v>23</v>
      </c>
      <c r="L256" s="273"/>
      <c r="M256" s="274" t="s">
        <v>23</v>
      </c>
      <c r="N256" s="275" t="s">
        <v>43</v>
      </c>
      <c r="O256" s="46"/>
      <c r="P256" s="230">
        <f>O256*H256</f>
        <v>0</v>
      </c>
      <c r="Q256" s="230">
        <v>0.0040000000000000001</v>
      </c>
      <c r="R256" s="230">
        <f>Q256*H256</f>
        <v>0.024</v>
      </c>
      <c r="S256" s="230">
        <v>0</v>
      </c>
      <c r="T256" s="231">
        <f>S256*H256</f>
        <v>0</v>
      </c>
      <c r="AR256" s="23" t="s">
        <v>183</v>
      </c>
      <c r="AT256" s="23" t="s">
        <v>252</v>
      </c>
      <c r="AU256" s="23" t="s">
        <v>81</v>
      </c>
      <c r="AY256" s="23" t="s">
        <v>129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23" t="s">
        <v>79</v>
      </c>
      <c r="BK256" s="232">
        <f>ROUND(I256*H256,2)</f>
        <v>0</v>
      </c>
      <c r="BL256" s="23" t="s">
        <v>136</v>
      </c>
      <c r="BM256" s="23" t="s">
        <v>398</v>
      </c>
    </row>
    <row r="257" s="1" customFormat="1">
      <c r="B257" s="45"/>
      <c r="C257" s="73"/>
      <c r="D257" s="235" t="s">
        <v>257</v>
      </c>
      <c r="E257" s="73"/>
      <c r="F257" s="276" t="s">
        <v>399</v>
      </c>
      <c r="G257" s="73"/>
      <c r="H257" s="73"/>
      <c r="I257" s="191"/>
      <c r="J257" s="73"/>
      <c r="K257" s="73"/>
      <c r="L257" s="71"/>
      <c r="M257" s="277"/>
      <c r="N257" s="46"/>
      <c r="O257" s="46"/>
      <c r="P257" s="46"/>
      <c r="Q257" s="46"/>
      <c r="R257" s="46"/>
      <c r="S257" s="46"/>
      <c r="T257" s="94"/>
      <c r="AT257" s="23" t="s">
        <v>257</v>
      </c>
      <c r="AU257" s="23" t="s">
        <v>81</v>
      </c>
    </row>
    <row r="258" s="1" customFormat="1" ht="38.25" customHeight="1">
      <c r="B258" s="45"/>
      <c r="C258" s="221" t="s">
        <v>400</v>
      </c>
      <c r="D258" s="221" t="s">
        <v>131</v>
      </c>
      <c r="E258" s="222" t="s">
        <v>401</v>
      </c>
      <c r="F258" s="223" t="s">
        <v>402</v>
      </c>
      <c r="G258" s="224" t="s">
        <v>193</v>
      </c>
      <c r="H258" s="225">
        <v>893.79999999999995</v>
      </c>
      <c r="I258" s="226"/>
      <c r="J258" s="227">
        <f>ROUND(I258*H258,2)</f>
        <v>0</v>
      </c>
      <c r="K258" s="223" t="s">
        <v>135</v>
      </c>
      <c r="L258" s="71"/>
      <c r="M258" s="228" t="s">
        <v>23</v>
      </c>
      <c r="N258" s="229" t="s">
        <v>43</v>
      </c>
      <c r="O258" s="46"/>
      <c r="P258" s="230">
        <f>O258*H258</f>
        <v>0</v>
      </c>
      <c r="Q258" s="230">
        <v>0</v>
      </c>
      <c r="R258" s="230">
        <f>Q258*H258</f>
        <v>0</v>
      </c>
      <c r="S258" s="230">
        <v>0</v>
      </c>
      <c r="T258" s="231">
        <f>S258*H258</f>
        <v>0</v>
      </c>
      <c r="AR258" s="23" t="s">
        <v>136</v>
      </c>
      <c r="AT258" s="23" t="s">
        <v>131</v>
      </c>
      <c r="AU258" s="23" t="s">
        <v>81</v>
      </c>
      <c r="AY258" s="23" t="s">
        <v>129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23" t="s">
        <v>79</v>
      </c>
      <c r="BK258" s="232">
        <f>ROUND(I258*H258,2)</f>
        <v>0</v>
      </c>
      <c r="BL258" s="23" t="s">
        <v>136</v>
      </c>
      <c r="BM258" s="23" t="s">
        <v>403</v>
      </c>
    </row>
    <row r="259" s="11" customFormat="1">
      <c r="B259" s="233"/>
      <c r="C259" s="234"/>
      <c r="D259" s="235" t="s">
        <v>138</v>
      </c>
      <c r="E259" s="236" t="s">
        <v>23</v>
      </c>
      <c r="F259" s="237" t="s">
        <v>404</v>
      </c>
      <c r="G259" s="234"/>
      <c r="H259" s="236" t="s">
        <v>23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AT259" s="243" t="s">
        <v>138</v>
      </c>
      <c r="AU259" s="243" t="s">
        <v>81</v>
      </c>
      <c r="AV259" s="11" t="s">
        <v>79</v>
      </c>
      <c r="AW259" s="11" t="s">
        <v>36</v>
      </c>
      <c r="AX259" s="11" t="s">
        <v>72</v>
      </c>
      <c r="AY259" s="243" t="s">
        <v>129</v>
      </c>
    </row>
    <row r="260" s="12" customFormat="1">
      <c r="B260" s="244"/>
      <c r="C260" s="245"/>
      <c r="D260" s="235" t="s">
        <v>138</v>
      </c>
      <c r="E260" s="246" t="s">
        <v>23</v>
      </c>
      <c r="F260" s="247" t="s">
        <v>405</v>
      </c>
      <c r="G260" s="245"/>
      <c r="H260" s="248">
        <v>893.79999999999995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AT260" s="254" t="s">
        <v>138</v>
      </c>
      <c r="AU260" s="254" t="s">
        <v>81</v>
      </c>
      <c r="AV260" s="12" t="s">
        <v>81</v>
      </c>
      <c r="AW260" s="12" t="s">
        <v>36</v>
      </c>
      <c r="AX260" s="12" t="s">
        <v>79</v>
      </c>
      <c r="AY260" s="254" t="s">
        <v>129</v>
      </c>
    </row>
    <row r="261" s="1" customFormat="1" ht="25.5" customHeight="1">
      <c r="B261" s="45"/>
      <c r="C261" s="266" t="s">
        <v>406</v>
      </c>
      <c r="D261" s="266" t="s">
        <v>252</v>
      </c>
      <c r="E261" s="267" t="s">
        <v>407</v>
      </c>
      <c r="F261" s="268" t="s">
        <v>408</v>
      </c>
      <c r="G261" s="269" t="s">
        <v>193</v>
      </c>
      <c r="H261" s="270">
        <v>893.79999999999995</v>
      </c>
      <c r="I261" s="271"/>
      <c r="J261" s="272">
        <f>ROUND(I261*H261,2)</f>
        <v>0</v>
      </c>
      <c r="K261" s="268" t="s">
        <v>135</v>
      </c>
      <c r="L261" s="273"/>
      <c r="M261" s="274" t="s">
        <v>23</v>
      </c>
      <c r="N261" s="275" t="s">
        <v>43</v>
      </c>
      <c r="O261" s="46"/>
      <c r="P261" s="230">
        <f>O261*H261</f>
        <v>0</v>
      </c>
      <c r="Q261" s="230">
        <v>0.00147</v>
      </c>
      <c r="R261" s="230">
        <f>Q261*H261</f>
        <v>1.3138859999999999</v>
      </c>
      <c r="S261" s="230">
        <v>0</v>
      </c>
      <c r="T261" s="231">
        <f>S261*H261</f>
        <v>0</v>
      </c>
      <c r="AR261" s="23" t="s">
        <v>183</v>
      </c>
      <c r="AT261" s="23" t="s">
        <v>252</v>
      </c>
      <c r="AU261" s="23" t="s">
        <v>81</v>
      </c>
      <c r="AY261" s="23" t="s">
        <v>129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23" t="s">
        <v>79</v>
      </c>
      <c r="BK261" s="232">
        <f>ROUND(I261*H261,2)</f>
        <v>0</v>
      </c>
      <c r="BL261" s="23" t="s">
        <v>136</v>
      </c>
      <c r="BM261" s="23" t="s">
        <v>409</v>
      </c>
    </row>
    <row r="262" s="1" customFormat="1">
      <c r="B262" s="45"/>
      <c r="C262" s="73"/>
      <c r="D262" s="235" t="s">
        <v>257</v>
      </c>
      <c r="E262" s="73"/>
      <c r="F262" s="276" t="s">
        <v>410</v>
      </c>
      <c r="G262" s="73"/>
      <c r="H262" s="73"/>
      <c r="I262" s="191"/>
      <c r="J262" s="73"/>
      <c r="K262" s="73"/>
      <c r="L262" s="71"/>
      <c r="M262" s="277"/>
      <c r="N262" s="46"/>
      <c r="O262" s="46"/>
      <c r="P262" s="46"/>
      <c r="Q262" s="46"/>
      <c r="R262" s="46"/>
      <c r="S262" s="46"/>
      <c r="T262" s="94"/>
      <c r="AT262" s="23" t="s">
        <v>257</v>
      </c>
      <c r="AU262" s="23" t="s">
        <v>81</v>
      </c>
    </row>
    <row r="263" s="1" customFormat="1" ht="16.5" customHeight="1">
      <c r="B263" s="45"/>
      <c r="C263" s="221" t="s">
        <v>411</v>
      </c>
      <c r="D263" s="221" t="s">
        <v>131</v>
      </c>
      <c r="E263" s="222" t="s">
        <v>412</v>
      </c>
      <c r="F263" s="223" t="s">
        <v>413</v>
      </c>
      <c r="G263" s="224" t="s">
        <v>285</v>
      </c>
      <c r="H263" s="225">
        <v>1</v>
      </c>
      <c r="I263" s="226"/>
      <c r="J263" s="227">
        <f>ROUND(I263*H263,2)</f>
        <v>0</v>
      </c>
      <c r="K263" s="223" t="s">
        <v>23</v>
      </c>
      <c r="L263" s="71"/>
      <c r="M263" s="228" t="s">
        <v>23</v>
      </c>
      <c r="N263" s="229" t="s">
        <v>43</v>
      </c>
      <c r="O263" s="46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AR263" s="23" t="s">
        <v>136</v>
      </c>
      <c r="AT263" s="23" t="s">
        <v>131</v>
      </c>
      <c r="AU263" s="23" t="s">
        <v>81</v>
      </c>
      <c r="AY263" s="23" t="s">
        <v>129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23" t="s">
        <v>79</v>
      </c>
      <c r="BK263" s="232">
        <f>ROUND(I263*H263,2)</f>
        <v>0</v>
      </c>
      <c r="BL263" s="23" t="s">
        <v>136</v>
      </c>
      <c r="BM263" s="23" t="s">
        <v>414</v>
      </c>
    </row>
    <row r="264" s="1" customFormat="1" ht="16.5" customHeight="1">
      <c r="B264" s="45"/>
      <c r="C264" s="266" t="s">
        <v>415</v>
      </c>
      <c r="D264" s="266" t="s">
        <v>252</v>
      </c>
      <c r="E264" s="267" t="s">
        <v>416</v>
      </c>
      <c r="F264" s="268" t="s">
        <v>417</v>
      </c>
      <c r="G264" s="269" t="s">
        <v>285</v>
      </c>
      <c r="H264" s="270">
        <v>1</v>
      </c>
      <c r="I264" s="271"/>
      <c r="J264" s="272">
        <f>ROUND(I264*H264,2)</f>
        <v>0</v>
      </c>
      <c r="K264" s="268" t="s">
        <v>23</v>
      </c>
      <c r="L264" s="273"/>
      <c r="M264" s="274" t="s">
        <v>23</v>
      </c>
      <c r="N264" s="275" t="s">
        <v>43</v>
      </c>
      <c r="O264" s="46"/>
      <c r="P264" s="230">
        <f>O264*H264</f>
        <v>0</v>
      </c>
      <c r="Q264" s="230">
        <v>0.00059999999999999995</v>
      </c>
      <c r="R264" s="230">
        <f>Q264*H264</f>
        <v>0.00059999999999999995</v>
      </c>
      <c r="S264" s="230">
        <v>0</v>
      </c>
      <c r="T264" s="231">
        <f>S264*H264</f>
        <v>0</v>
      </c>
      <c r="AR264" s="23" t="s">
        <v>183</v>
      </c>
      <c r="AT264" s="23" t="s">
        <v>252</v>
      </c>
      <c r="AU264" s="23" t="s">
        <v>81</v>
      </c>
      <c r="AY264" s="23" t="s">
        <v>129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23" t="s">
        <v>79</v>
      </c>
      <c r="BK264" s="232">
        <f>ROUND(I264*H264,2)</f>
        <v>0</v>
      </c>
      <c r="BL264" s="23" t="s">
        <v>136</v>
      </c>
      <c r="BM264" s="23" t="s">
        <v>418</v>
      </c>
    </row>
    <row r="265" s="1" customFormat="1" ht="16.5" customHeight="1">
      <c r="B265" s="45"/>
      <c r="C265" s="221" t="s">
        <v>419</v>
      </c>
      <c r="D265" s="221" t="s">
        <v>131</v>
      </c>
      <c r="E265" s="222" t="s">
        <v>420</v>
      </c>
      <c r="F265" s="223" t="s">
        <v>421</v>
      </c>
      <c r="G265" s="224" t="s">
        <v>193</v>
      </c>
      <c r="H265" s="225">
        <v>893.79999999999995</v>
      </c>
      <c r="I265" s="226"/>
      <c r="J265" s="227">
        <f>ROUND(I265*H265,2)</f>
        <v>0</v>
      </c>
      <c r="K265" s="223" t="s">
        <v>23</v>
      </c>
      <c r="L265" s="71"/>
      <c r="M265" s="228" t="s">
        <v>23</v>
      </c>
      <c r="N265" s="229" t="s">
        <v>43</v>
      </c>
      <c r="O265" s="46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AR265" s="23" t="s">
        <v>136</v>
      </c>
      <c r="AT265" s="23" t="s">
        <v>131</v>
      </c>
      <c r="AU265" s="23" t="s">
        <v>81</v>
      </c>
      <c r="AY265" s="23" t="s">
        <v>129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23" t="s">
        <v>79</v>
      </c>
      <c r="BK265" s="232">
        <f>ROUND(I265*H265,2)</f>
        <v>0</v>
      </c>
      <c r="BL265" s="23" t="s">
        <v>136</v>
      </c>
      <c r="BM265" s="23" t="s">
        <v>422</v>
      </c>
    </row>
    <row r="266" s="12" customFormat="1">
      <c r="B266" s="244"/>
      <c r="C266" s="245"/>
      <c r="D266" s="235" t="s">
        <v>138</v>
      </c>
      <c r="E266" s="246" t="s">
        <v>23</v>
      </c>
      <c r="F266" s="247" t="s">
        <v>405</v>
      </c>
      <c r="G266" s="245"/>
      <c r="H266" s="248">
        <v>893.79999999999995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AT266" s="254" t="s">
        <v>138</v>
      </c>
      <c r="AU266" s="254" t="s">
        <v>81</v>
      </c>
      <c r="AV266" s="12" t="s">
        <v>81</v>
      </c>
      <c r="AW266" s="12" t="s">
        <v>36</v>
      </c>
      <c r="AX266" s="12" t="s">
        <v>79</v>
      </c>
      <c r="AY266" s="254" t="s">
        <v>129</v>
      </c>
    </row>
    <row r="267" s="1" customFormat="1" ht="25.5" customHeight="1">
      <c r="B267" s="45"/>
      <c r="C267" s="221" t="s">
        <v>423</v>
      </c>
      <c r="D267" s="221" t="s">
        <v>131</v>
      </c>
      <c r="E267" s="222" t="s">
        <v>424</v>
      </c>
      <c r="F267" s="223" t="s">
        <v>425</v>
      </c>
      <c r="G267" s="224" t="s">
        <v>285</v>
      </c>
      <c r="H267" s="225">
        <v>2</v>
      </c>
      <c r="I267" s="226"/>
      <c r="J267" s="227">
        <f>ROUND(I267*H267,2)</f>
        <v>0</v>
      </c>
      <c r="K267" s="223" t="s">
        <v>23</v>
      </c>
      <c r="L267" s="71"/>
      <c r="M267" s="228" t="s">
        <v>23</v>
      </c>
      <c r="N267" s="229" t="s">
        <v>43</v>
      </c>
      <c r="O267" s="46"/>
      <c r="P267" s="230">
        <f>O267*H267</f>
        <v>0</v>
      </c>
      <c r="Q267" s="230">
        <v>0.46009</v>
      </c>
      <c r="R267" s="230">
        <f>Q267*H267</f>
        <v>0.92018</v>
      </c>
      <c r="S267" s="230">
        <v>0</v>
      </c>
      <c r="T267" s="231">
        <f>S267*H267</f>
        <v>0</v>
      </c>
      <c r="AR267" s="23" t="s">
        <v>136</v>
      </c>
      <c r="AT267" s="23" t="s">
        <v>131</v>
      </c>
      <c r="AU267" s="23" t="s">
        <v>81</v>
      </c>
      <c r="AY267" s="23" t="s">
        <v>129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23" t="s">
        <v>79</v>
      </c>
      <c r="BK267" s="232">
        <f>ROUND(I267*H267,2)</f>
        <v>0</v>
      </c>
      <c r="BL267" s="23" t="s">
        <v>136</v>
      </c>
      <c r="BM267" s="23" t="s">
        <v>426</v>
      </c>
    </row>
    <row r="268" s="1" customFormat="1" ht="51" customHeight="1">
      <c r="B268" s="45"/>
      <c r="C268" s="221" t="s">
        <v>427</v>
      </c>
      <c r="D268" s="221" t="s">
        <v>131</v>
      </c>
      <c r="E268" s="222" t="s">
        <v>428</v>
      </c>
      <c r="F268" s="223" t="s">
        <v>429</v>
      </c>
      <c r="G268" s="224" t="s">
        <v>285</v>
      </c>
      <c r="H268" s="225">
        <v>1</v>
      </c>
      <c r="I268" s="226"/>
      <c r="J268" s="227">
        <f>ROUND(I268*H268,2)</f>
        <v>0</v>
      </c>
      <c r="K268" s="223" t="s">
        <v>23</v>
      </c>
      <c r="L268" s="71"/>
      <c r="M268" s="228" t="s">
        <v>23</v>
      </c>
      <c r="N268" s="229" t="s">
        <v>43</v>
      </c>
      <c r="O268" s="46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AR268" s="23" t="s">
        <v>136</v>
      </c>
      <c r="AT268" s="23" t="s">
        <v>131</v>
      </c>
      <c r="AU268" s="23" t="s">
        <v>81</v>
      </c>
      <c r="AY268" s="23" t="s">
        <v>129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23" t="s">
        <v>79</v>
      </c>
      <c r="BK268" s="232">
        <f>ROUND(I268*H268,2)</f>
        <v>0</v>
      </c>
      <c r="BL268" s="23" t="s">
        <v>136</v>
      </c>
      <c r="BM268" s="23" t="s">
        <v>430</v>
      </c>
    </row>
    <row r="269" s="1" customFormat="1">
      <c r="B269" s="45"/>
      <c r="C269" s="73"/>
      <c r="D269" s="235" t="s">
        <v>257</v>
      </c>
      <c r="E269" s="73"/>
      <c r="F269" s="276" t="s">
        <v>431</v>
      </c>
      <c r="G269" s="73"/>
      <c r="H269" s="73"/>
      <c r="I269" s="191"/>
      <c r="J269" s="73"/>
      <c r="K269" s="73"/>
      <c r="L269" s="71"/>
      <c r="M269" s="277"/>
      <c r="N269" s="46"/>
      <c r="O269" s="46"/>
      <c r="P269" s="46"/>
      <c r="Q269" s="46"/>
      <c r="R269" s="46"/>
      <c r="S269" s="46"/>
      <c r="T269" s="94"/>
      <c r="AT269" s="23" t="s">
        <v>257</v>
      </c>
      <c r="AU269" s="23" t="s">
        <v>81</v>
      </c>
    </row>
    <row r="270" s="1" customFormat="1" ht="16.5" customHeight="1">
      <c r="B270" s="45"/>
      <c r="C270" s="221" t="s">
        <v>432</v>
      </c>
      <c r="D270" s="221" t="s">
        <v>131</v>
      </c>
      <c r="E270" s="222" t="s">
        <v>433</v>
      </c>
      <c r="F270" s="223" t="s">
        <v>434</v>
      </c>
      <c r="G270" s="224" t="s">
        <v>435</v>
      </c>
      <c r="H270" s="225">
        <v>1</v>
      </c>
      <c r="I270" s="226"/>
      <c r="J270" s="227">
        <f>ROUND(I270*H270,2)</f>
        <v>0</v>
      </c>
      <c r="K270" s="223" t="s">
        <v>23</v>
      </c>
      <c r="L270" s="71"/>
      <c r="M270" s="228" t="s">
        <v>23</v>
      </c>
      <c r="N270" s="229" t="s">
        <v>43</v>
      </c>
      <c r="O270" s="46"/>
      <c r="P270" s="230">
        <f>O270*H270</f>
        <v>0</v>
      </c>
      <c r="Q270" s="230">
        <v>0</v>
      </c>
      <c r="R270" s="230">
        <f>Q270*H270</f>
        <v>0</v>
      </c>
      <c r="S270" s="230">
        <v>0</v>
      </c>
      <c r="T270" s="231">
        <f>S270*H270</f>
        <v>0</v>
      </c>
      <c r="AR270" s="23" t="s">
        <v>136</v>
      </c>
      <c r="AT270" s="23" t="s">
        <v>131</v>
      </c>
      <c r="AU270" s="23" t="s">
        <v>81</v>
      </c>
      <c r="AY270" s="23" t="s">
        <v>129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23" t="s">
        <v>79</v>
      </c>
      <c r="BK270" s="232">
        <f>ROUND(I270*H270,2)</f>
        <v>0</v>
      </c>
      <c r="BL270" s="23" t="s">
        <v>136</v>
      </c>
      <c r="BM270" s="23" t="s">
        <v>436</v>
      </c>
    </row>
    <row r="271" s="1" customFormat="1">
      <c r="B271" s="45"/>
      <c r="C271" s="73"/>
      <c r="D271" s="235" t="s">
        <v>257</v>
      </c>
      <c r="E271" s="73"/>
      <c r="F271" s="276" t="s">
        <v>437</v>
      </c>
      <c r="G271" s="73"/>
      <c r="H271" s="73"/>
      <c r="I271" s="191"/>
      <c r="J271" s="73"/>
      <c r="K271" s="73"/>
      <c r="L271" s="71"/>
      <c r="M271" s="277"/>
      <c r="N271" s="46"/>
      <c r="O271" s="46"/>
      <c r="P271" s="46"/>
      <c r="Q271" s="46"/>
      <c r="R271" s="46"/>
      <c r="S271" s="46"/>
      <c r="T271" s="94"/>
      <c r="AT271" s="23" t="s">
        <v>257</v>
      </c>
      <c r="AU271" s="23" t="s">
        <v>81</v>
      </c>
    </row>
    <row r="272" s="1" customFormat="1" ht="25.5" customHeight="1">
      <c r="B272" s="45"/>
      <c r="C272" s="221" t="s">
        <v>438</v>
      </c>
      <c r="D272" s="221" t="s">
        <v>131</v>
      </c>
      <c r="E272" s="222" t="s">
        <v>439</v>
      </c>
      <c r="F272" s="223" t="s">
        <v>440</v>
      </c>
      <c r="G272" s="224" t="s">
        <v>285</v>
      </c>
      <c r="H272" s="225">
        <v>2</v>
      </c>
      <c r="I272" s="226"/>
      <c r="J272" s="227">
        <f>ROUND(I272*H272,2)</f>
        <v>0</v>
      </c>
      <c r="K272" s="223" t="s">
        <v>23</v>
      </c>
      <c r="L272" s="71"/>
      <c r="M272" s="228" t="s">
        <v>23</v>
      </c>
      <c r="N272" s="229" t="s">
        <v>43</v>
      </c>
      <c r="O272" s="46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AR272" s="23" t="s">
        <v>136</v>
      </c>
      <c r="AT272" s="23" t="s">
        <v>131</v>
      </c>
      <c r="AU272" s="23" t="s">
        <v>81</v>
      </c>
      <c r="AY272" s="23" t="s">
        <v>129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23" t="s">
        <v>79</v>
      </c>
      <c r="BK272" s="232">
        <f>ROUND(I272*H272,2)</f>
        <v>0</v>
      </c>
      <c r="BL272" s="23" t="s">
        <v>136</v>
      </c>
      <c r="BM272" s="23" t="s">
        <v>441</v>
      </c>
    </row>
    <row r="273" s="1" customFormat="1">
      <c r="B273" s="45"/>
      <c r="C273" s="73"/>
      <c r="D273" s="235" t="s">
        <v>257</v>
      </c>
      <c r="E273" s="73"/>
      <c r="F273" s="276" t="s">
        <v>442</v>
      </c>
      <c r="G273" s="73"/>
      <c r="H273" s="73"/>
      <c r="I273" s="191"/>
      <c r="J273" s="73"/>
      <c r="K273" s="73"/>
      <c r="L273" s="71"/>
      <c r="M273" s="277"/>
      <c r="N273" s="46"/>
      <c r="O273" s="46"/>
      <c r="P273" s="46"/>
      <c r="Q273" s="46"/>
      <c r="R273" s="46"/>
      <c r="S273" s="46"/>
      <c r="T273" s="94"/>
      <c r="AT273" s="23" t="s">
        <v>257</v>
      </c>
      <c r="AU273" s="23" t="s">
        <v>81</v>
      </c>
    </row>
    <row r="274" s="1" customFormat="1" ht="16.5" customHeight="1">
      <c r="B274" s="45"/>
      <c r="C274" s="221" t="s">
        <v>443</v>
      </c>
      <c r="D274" s="221" t="s">
        <v>131</v>
      </c>
      <c r="E274" s="222" t="s">
        <v>444</v>
      </c>
      <c r="F274" s="223" t="s">
        <v>445</v>
      </c>
      <c r="G274" s="224" t="s">
        <v>446</v>
      </c>
      <c r="H274" s="225">
        <v>2</v>
      </c>
      <c r="I274" s="226"/>
      <c r="J274" s="227">
        <f>ROUND(I274*H274,2)</f>
        <v>0</v>
      </c>
      <c r="K274" s="223" t="s">
        <v>23</v>
      </c>
      <c r="L274" s="71"/>
      <c r="M274" s="228" t="s">
        <v>23</v>
      </c>
      <c r="N274" s="229" t="s">
        <v>43</v>
      </c>
      <c r="O274" s="46"/>
      <c r="P274" s="230">
        <f>O274*H274</f>
        <v>0</v>
      </c>
      <c r="Q274" s="230">
        <v>0</v>
      </c>
      <c r="R274" s="230">
        <f>Q274*H274</f>
        <v>0</v>
      </c>
      <c r="S274" s="230">
        <v>0</v>
      </c>
      <c r="T274" s="231">
        <f>S274*H274</f>
        <v>0</v>
      </c>
      <c r="AR274" s="23" t="s">
        <v>136</v>
      </c>
      <c r="AT274" s="23" t="s">
        <v>131</v>
      </c>
      <c r="AU274" s="23" t="s">
        <v>81</v>
      </c>
      <c r="AY274" s="23" t="s">
        <v>129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23" t="s">
        <v>79</v>
      </c>
      <c r="BK274" s="232">
        <f>ROUND(I274*H274,2)</f>
        <v>0</v>
      </c>
      <c r="BL274" s="23" t="s">
        <v>136</v>
      </c>
      <c r="BM274" s="23" t="s">
        <v>447</v>
      </c>
    </row>
    <row r="275" s="1" customFormat="1">
      <c r="B275" s="45"/>
      <c r="C275" s="73"/>
      <c r="D275" s="235" t="s">
        <v>257</v>
      </c>
      <c r="E275" s="73"/>
      <c r="F275" s="276" t="s">
        <v>431</v>
      </c>
      <c r="G275" s="73"/>
      <c r="H275" s="73"/>
      <c r="I275" s="191"/>
      <c r="J275" s="73"/>
      <c r="K275" s="73"/>
      <c r="L275" s="71"/>
      <c r="M275" s="277"/>
      <c r="N275" s="46"/>
      <c r="O275" s="46"/>
      <c r="P275" s="46"/>
      <c r="Q275" s="46"/>
      <c r="R275" s="46"/>
      <c r="S275" s="46"/>
      <c r="T275" s="94"/>
      <c r="AT275" s="23" t="s">
        <v>257</v>
      </c>
      <c r="AU275" s="23" t="s">
        <v>81</v>
      </c>
    </row>
    <row r="276" s="1" customFormat="1" ht="16.5" customHeight="1">
      <c r="B276" s="45"/>
      <c r="C276" s="221" t="s">
        <v>448</v>
      </c>
      <c r="D276" s="221" t="s">
        <v>131</v>
      </c>
      <c r="E276" s="222" t="s">
        <v>449</v>
      </c>
      <c r="F276" s="223" t="s">
        <v>450</v>
      </c>
      <c r="G276" s="224" t="s">
        <v>446</v>
      </c>
      <c r="H276" s="225">
        <v>1</v>
      </c>
      <c r="I276" s="226"/>
      <c r="J276" s="227">
        <f>ROUND(I276*H276,2)</f>
        <v>0</v>
      </c>
      <c r="K276" s="223" t="s">
        <v>23</v>
      </c>
      <c r="L276" s="71"/>
      <c r="M276" s="228" t="s">
        <v>23</v>
      </c>
      <c r="N276" s="229" t="s">
        <v>43</v>
      </c>
      <c r="O276" s="46"/>
      <c r="P276" s="230">
        <f>O276*H276</f>
        <v>0</v>
      </c>
      <c r="Q276" s="230">
        <v>0</v>
      </c>
      <c r="R276" s="230">
        <f>Q276*H276</f>
        <v>0</v>
      </c>
      <c r="S276" s="230">
        <v>0</v>
      </c>
      <c r="T276" s="231">
        <f>S276*H276</f>
        <v>0</v>
      </c>
      <c r="AR276" s="23" t="s">
        <v>136</v>
      </c>
      <c r="AT276" s="23" t="s">
        <v>131</v>
      </c>
      <c r="AU276" s="23" t="s">
        <v>81</v>
      </c>
      <c r="AY276" s="23" t="s">
        <v>129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23" t="s">
        <v>79</v>
      </c>
      <c r="BK276" s="232">
        <f>ROUND(I276*H276,2)</f>
        <v>0</v>
      </c>
      <c r="BL276" s="23" t="s">
        <v>136</v>
      </c>
      <c r="BM276" s="23" t="s">
        <v>451</v>
      </c>
    </row>
    <row r="277" s="1" customFormat="1">
      <c r="B277" s="45"/>
      <c r="C277" s="73"/>
      <c r="D277" s="235" t="s">
        <v>257</v>
      </c>
      <c r="E277" s="73"/>
      <c r="F277" s="276" t="s">
        <v>431</v>
      </c>
      <c r="G277" s="73"/>
      <c r="H277" s="73"/>
      <c r="I277" s="191"/>
      <c r="J277" s="73"/>
      <c r="K277" s="73"/>
      <c r="L277" s="71"/>
      <c r="M277" s="277"/>
      <c r="N277" s="46"/>
      <c r="O277" s="46"/>
      <c r="P277" s="46"/>
      <c r="Q277" s="46"/>
      <c r="R277" s="46"/>
      <c r="S277" s="46"/>
      <c r="T277" s="94"/>
      <c r="AT277" s="23" t="s">
        <v>257</v>
      </c>
      <c r="AU277" s="23" t="s">
        <v>81</v>
      </c>
    </row>
    <row r="278" s="1" customFormat="1" ht="16.5" customHeight="1">
      <c r="B278" s="45"/>
      <c r="C278" s="221" t="s">
        <v>452</v>
      </c>
      <c r="D278" s="221" t="s">
        <v>131</v>
      </c>
      <c r="E278" s="222" t="s">
        <v>453</v>
      </c>
      <c r="F278" s="223" t="s">
        <v>454</v>
      </c>
      <c r="G278" s="224" t="s">
        <v>285</v>
      </c>
      <c r="H278" s="225">
        <v>1</v>
      </c>
      <c r="I278" s="226"/>
      <c r="J278" s="227">
        <f>ROUND(I278*H278,2)</f>
        <v>0</v>
      </c>
      <c r="K278" s="223" t="s">
        <v>23</v>
      </c>
      <c r="L278" s="71"/>
      <c r="M278" s="228" t="s">
        <v>23</v>
      </c>
      <c r="N278" s="229" t="s">
        <v>43</v>
      </c>
      <c r="O278" s="46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AR278" s="23" t="s">
        <v>136</v>
      </c>
      <c r="AT278" s="23" t="s">
        <v>131</v>
      </c>
      <c r="AU278" s="23" t="s">
        <v>81</v>
      </c>
      <c r="AY278" s="23" t="s">
        <v>129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23" t="s">
        <v>79</v>
      </c>
      <c r="BK278" s="232">
        <f>ROUND(I278*H278,2)</f>
        <v>0</v>
      </c>
      <c r="BL278" s="23" t="s">
        <v>136</v>
      </c>
      <c r="BM278" s="23" t="s">
        <v>455</v>
      </c>
    </row>
    <row r="279" s="1" customFormat="1">
      <c r="B279" s="45"/>
      <c r="C279" s="73"/>
      <c r="D279" s="235" t="s">
        <v>257</v>
      </c>
      <c r="E279" s="73"/>
      <c r="F279" s="276" t="s">
        <v>431</v>
      </c>
      <c r="G279" s="73"/>
      <c r="H279" s="73"/>
      <c r="I279" s="191"/>
      <c r="J279" s="73"/>
      <c r="K279" s="73"/>
      <c r="L279" s="71"/>
      <c r="M279" s="277"/>
      <c r="N279" s="46"/>
      <c r="O279" s="46"/>
      <c r="P279" s="46"/>
      <c r="Q279" s="46"/>
      <c r="R279" s="46"/>
      <c r="S279" s="46"/>
      <c r="T279" s="94"/>
      <c r="AT279" s="23" t="s">
        <v>257</v>
      </c>
      <c r="AU279" s="23" t="s">
        <v>81</v>
      </c>
    </row>
    <row r="280" s="1" customFormat="1" ht="16.5" customHeight="1">
      <c r="B280" s="45"/>
      <c r="C280" s="221" t="s">
        <v>456</v>
      </c>
      <c r="D280" s="221" t="s">
        <v>131</v>
      </c>
      <c r="E280" s="222" t="s">
        <v>457</v>
      </c>
      <c r="F280" s="223" t="s">
        <v>458</v>
      </c>
      <c r="G280" s="224" t="s">
        <v>285</v>
      </c>
      <c r="H280" s="225">
        <v>2</v>
      </c>
      <c r="I280" s="226"/>
      <c r="J280" s="227">
        <f>ROUND(I280*H280,2)</f>
        <v>0</v>
      </c>
      <c r="K280" s="223" t="s">
        <v>23</v>
      </c>
      <c r="L280" s="71"/>
      <c r="M280" s="228" t="s">
        <v>23</v>
      </c>
      <c r="N280" s="229" t="s">
        <v>43</v>
      </c>
      <c r="O280" s="46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AR280" s="23" t="s">
        <v>136</v>
      </c>
      <c r="AT280" s="23" t="s">
        <v>131</v>
      </c>
      <c r="AU280" s="23" t="s">
        <v>81</v>
      </c>
      <c r="AY280" s="23" t="s">
        <v>129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23" t="s">
        <v>79</v>
      </c>
      <c r="BK280" s="232">
        <f>ROUND(I280*H280,2)</f>
        <v>0</v>
      </c>
      <c r="BL280" s="23" t="s">
        <v>136</v>
      </c>
      <c r="BM280" s="23" t="s">
        <v>459</v>
      </c>
    </row>
    <row r="281" s="1" customFormat="1">
      <c r="B281" s="45"/>
      <c r="C281" s="73"/>
      <c r="D281" s="235" t="s">
        <v>257</v>
      </c>
      <c r="E281" s="73"/>
      <c r="F281" s="276" t="s">
        <v>431</v>
      </c>
      <c r="G281" s="73"/>
      <c r="H281" s="73"/>
      <c r="I281" s="191"/>
      <c r="J281" s="73"/>
      <c r="K281" s="73"/>
      <c r="L281" s="71"/>
      <c r="M281" s="277"/>
      <c r="N281" s="46"/>
      <c r="O281" s="46"/>
      <c r="P281" s="46"/>
      <c r="Q281" s="46"/>
      <c r="R281" s="46"/>
      <c r="S281" s="46"/>
      <c r="T281" s="94"/>
      <c r="AT281" s="23" t="s">
        <v>257</v>
      </c>
      <c r="AU281" s="23" t="s">
        <v>81</v>
      </c>
    </row>
    <row r="282" s="1" customFormat="1" ht="25.5" customHeight="1">
      <c r="B282" s="45"/>
      <c r="C282" s="221" t="s">
        <v>460</v>
      </c>
      <c r="D282" s="221" t="s">
        <v>131</v>
      </c>
      <c r="E282" s="222" t="s">
        <v>461</v>
      </c>
      <c r="F282" s="223" t="s">
        <v>462</v>
      </c>
      <c r="G282" s="224" t="s">
        <v>285</v>
      </c>
      <c r="H282" s="225">
        <v>3</v>
      </c>
      <c r="I282" s="226"/>
      <c r="J282" s="227">
        <f>ROUND(I282*H282,2)</f>
        <v>0</v>
      </c>
      <c r="K282" s="223" t="s">
        <v>286</v>
      </c>
      <c r="L282" s="71"/>
      <c r="M282" s="228" t="s">
        <v>23</v>
      </c>
      <c r="N282" s="229" t="s">
        <v>43</v>
      </c>
      <c r="O282" s="46"/>
      <c r="P282" s="230">
        <f>O282*H282</f>
        <v>0</v>
      </c>
      <c r="Q282" s="230">
        <v>2.2568899999999998</v>
      </c>
      <c r="R282" s="230">
        <f>Q282*H282</f>
        <v>6.7706699999999991</v>
      </c>
      <c r="S282" s="230">
        <v>0</v>
      </c>
      <c r="T282" s="231">
        <f>S282*H282</f>
        <v>0</v>
      </c>
      <c r="AR282" s="23" t="s">
        <v>136</v>
      </c>
      <c r="AT282" s="23" t="s">
        <v>131</v>
      </c>
      <c r="AU282" s="23" t="s">
        <v>81</v>
      </c>
      <c r="AY282" s="23" t="s">
        <v>129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23" t="s">
        <v>79</v>
      </c>
      <c r="BK282" s="232">
        <f>ROUND(I282*H282,2)</f>
        <v>0</v>
      </c>
      <c r="BL282" s="23" t="s">
        <v>136</v>
      </c>
      <c r="BM282" s="23" t="s">
        <v>463</v>
      </c>
    </row>
    <row r="283" s="1" customFormat="1" ht="16.5" customHeight="1">
      <c r="B283" s="45"/>
      <c r="C283" s="266" t="s">
        <v>464</v>
      </c>
      <c r="D283" s="266" t="s">
        <v>252</v>
      </c>
      <c r="E283" s="267" t="s">
        <v>465</v>
      </c>
      <c r="F283" s="268" t="s">
        <v>466</v>
      </c>
      <c r="G283" s="269" t="s">
        <v>285</v>
      </c>
      <c r="H283" s="270">
        <v>3</v>
      </c>
      <c r="I283" s="271"/>
      <c r="J283" s="272">
        <f>ROUND(I283*H283,2)</f>
        <v>0</v>
      </c>
      <c r="K283" s="268" t="s">
        <v>286</v>
      </c>
      <c r="L283" s="273"/>
      <c r="M283" s="274" t="s">
        <v>23</v>
      </c>
      <c r="N283" s="275" t="s">
        <v>43</v>
      </c>
      <c r="O283" s="46"/>
      <c r="P283" s="230">
        <f>O283*H283</f>
        <v>0</v>
      </c>
      <c r="Q283" s="230">
        <v>0.54800000000000004</v>
      </c>
      <c r="R283" s="230">
        <f>Q283*H283</f>
        <v>1.6440000000000001</v>
      </c>
      <c r="S283" s="230">
        <v>0</v>
      </c>
      <c r="T283" s="231">
        <f>S283*H283</f>
        <v>0</v>
      </c>
      <c r="AR283" s="23" t="s">
        <v>183</v>
      </c>
      <c r="AT283" s="23" t="s">
        <v>252</v>
      </c>
      <c r="AU283" s="23" t="s">
        <v>81</v>
      </c>
      <c r="AY283" s="23" t="s">
        <v>129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23" t="s">
        <v>79</v>
      </c>
      <c r="BK283" s="232">
        <f>ROUND(I283*H283,2)</f>
        <v>0</v>
      </c>
      <c r="BL283" s="23" t="s">
        <v>136</v>
      </c>
      <c r="BM283" s="23" t="s">
        <v>467</v>
      </c>
    </row>
    <row r="284" s="1" customFormat="1" ht="16.5" customHeight="1">
      <c r="B284" s="45"/>
      <c r="C284" s="266" t="s">
        <v>468</v>
      </c>
      <c r="D284" s="266" t="s">
        <v>252</v>
      </c>
      <c r="E284" s="267" t="s">
        <v>469</v>
      </c>
      <c r="F284" s="268" t="s">
        <v>470</v>
      </c>
      <c r="G284" s="269" t="s">
        <v>285</v>
      </c>
      <c r="H284" s="270">
        <v>6</v>
      </c>
      <c r="I284" s="271"/>
      <c r="J284" s="272">
        <f>ROUND(I284*H284,2)</f>
        <v>0</v>
      </c>
      <c r="K284" s="268" t="s">
        <v>23</v>
      </c>
      <c r="L284" s="273"/>
      <c r="M284" s="274" t="s">
        <v>23</v>
      </c>
      <c r="N284" s="275" t="s">
        <v>43</v>
      </c>
      <c r="O284" s="46"/>
      <c r="P284" s="230">
        <f>O284*H284</f>
        <v>0</v>
      </c>
      <c r="Q284" s="230">
        <v>0.504</v>
      </c>
      <c r="R284" s="230">
        <f>Q284*H284</f>
        <v>3.024</v>
      </c>
      <c r="S284" s="230">
        <v>0</v>
      </c>
      <c r="T284" s="231">
        <f>S284*H284</f>
        <v>0</v>
      </c>
      <c r="AR284" s="23" t="s">
        <v>183</v>
      </c>
      <c r="AT284" s="23" t="s">
        <v>252</v>
      </c>
      <c r="AU284" s="23" t="s">
        <v>81</v>
      </c>
      <c r="AY284" s="23" t="s">
        <v>129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23" t="s">
        <v>79</v>
      </c>
      <c r="BK284" s="232">
        <f>ROUND(I284*H284,2)</f>
        <v>0</v>
      </c>
      <c r="BL284" s="23" t="s">
        <v>136</v>
      </c>
      <c r="BM284" s="23" t="s">
        <v>471</v>
      </c>
    </row>
    <row r="285" s="1" customFormat="1" ht="16.5" customHeight="1">
      <c r="B285" s="45"/>
      <c r="C285" s="266" t="s">
        <v>472</v>
      </c>
      <c r="D285" s="266" t="s">
        <v>252</v>
      </c>
      <c r="E285" s="267" t="s">
        <v>473</v>
      </c>
      <c r="F285" s="268" t="s">
        <v>474</v>
      </c>
      <c r="G285" s="269" t="s">
        <v>285</v>
      </c>
      <c r="H285" s="270">
        <v>1</v>
      </c>
      <c r="I285" s="271"/>
      <c r="J285" s="272">
        <f>ROUND(I285*H285,2)</f>
        <v>0</v>
      </c>
      <c r="K285" s="268" t="s">
        <v>23</v>
      </c>
      <c r="L285" s="273"/>
      <c r="M285" s="274" t="s">
        <v>23</v>
      </c>
      <c r="N285" s="275" t="s">
        <v>43</v>
      </c>
      <c r="O285" s="46"/>
      <c r="P285" s="230">
        <f>O285*H285</f>
        <v>0</v>
      </c>
      <c r="Q285" s="230">
        <v>0.252</v>
      </c>
      <c r="R285" s="230">
        <f>Q285*H285</f>
        <v>0.252</v>
      </c>
      <c r="S285" s="230">
        <v>0</v>
      </c>
      <c r="T285" s="231">
        <f>S285*H285</f>
        <v>0</v>
      </c>
      <c r="AR285" s="23" t="s">
        <v>183</v>
      </c>
      <c r="AT285" s="23" t="s">
        <v>252</v>
      </c>
      <c r="AU285" s="23" t="s">
        <v>81</v>
      </c>
      <c r="AY285" s="23" t="s">
        <v>129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23" t="s">
        <v>79</v>
      </c>
      <c r="BK285" s="232">
        <f>ROUND(I285*H285,2)</f>
        <v>0</v>
      </c>
      <c r="BL285" s="23" t="s">
        <v>136</v>
      </c>
      <c r="BM285" s="23" t="s">
        <v>475</v>
      </c>
    </row>
    <row r="286" s="1" customFormat="1" ht="25.5" customHeight="1">
      <c r="B286" s="45"/>
      <c r="C286" s="221" t="s">
        <v>476</v>
      </c>
      <c r="D286" s="221" t="s">
        <v>131</v>
      </c>
      <c r="E286" s="222" t="s">
        <v>477</v>
      </c>
      <c r="F286" s="223" t="s">
        <v>478</v>
      </c>
      <c r="G286" s="224" t="s">
        <v>285</v>
      </c>
      <c r="H286" s="225">
        <v>3</v>
      </c>
      <c r="I286" s="226"/>
      <c r="J286" s="227">
        <f>ROUND(I286*H286,2)</f>
        <v>0</v>
      </c>
      <c r="K286" s="223" t="s">
        <v>286</v>
      </c>
      <c r="L286" s="71"/>
      <c r="M286" s="228" t="s">
        <v>23</v>
      </c>
      <c r="N286" s="229" t="s">
        <v>43</v>
      </c>
      <c r="O286" s="46"/>
      <c r="P286" s="230">
        <f>O286*H286</f>
        <v>0</v>
      </c>
      <c r="Q286" s="230">
        <v>0.0070200000000000002</v>
      </c>
      <c r="R286" s="230">
        <f>Q286*H286</f>
        <v>0.021060000000000002</v>
      </c>
      <c r="S286" s="230">
        <v>0</v>
      </c>
      <c r="T286" s="231">
        <f>S286*H286</f>
        <v>0</v>
      </c>
      <c r="AR286" s="23" t="s">
        <v>136</v>
      </c>
      <c r="AT286" s="23" t="s">
        <v>131</v>
      </c>
      <c r="AU286" s="23" t="s">
        <v>81</v>
      </c>
      <c r="AY286" s="23" t="s">
        <v>129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23" t="s">
        <v>79</v>
      </c>
      <c r="BK286" s="232">
        <f>ROUND(I286*H286,2)</f>
        <v>0</v>
      </c>
      <c r="BL286" s="23" t="s">
        <v>136</v>
      </c>
      <c r="BM286" s="23" t="s">
        <v>479</v>
      </c>
    </row>
    <row r="287" s="1" customFormat="1" ht="16.5" customHeight="1">
      <c r="B287" s="45"/>
      <c r="C287" s="266" t="s">
        <v>480</v>
      </c>
      <c r="D287" s="266" t="s">
        <v>252</v>
      </c>
      <c r="E287" s="267" t="s">
        <v>481</v>
      </c>
      <c r="F287" s="268" t="s">
        <v>482</v>
      </c>
      <c r="G287" s="269" t="s">
        <v>285</v>
      </c>
      <c r="H287" s="270">
        <v>3</v>
      </c>
      <c r="I287" s="271"/>
      <c r="J287" s="272">
        <f>ROUND(I287*H287,2)</f>
        <v>0</v>
      </c>
      <c r="K287" s="268" t="s">
        <v>483</v>
      </c>
      <c r="L287" s="273"/>
      <c r="M287" s="274" t="s">
        <v>23</v>
      </c>
      <c r="N287" s="275" t="s">
        <v>43</v>
      </c>
      <c r="O287" s="46"/>
      <c r="P287" s="230">
        <f>O287*H287</f>
        <v>0</v>
      </c>
      <c r="Q287" s="230">
        <v>0.19400000000000001</v>
      </c>
      <c r="R287" s="230">
        <f>Q287*H287</f>
        <v>0.58200000000000007</v>
      </c>
      <c r="S287" s="230">
        <v>0</v>
      </c>
      <c r="T287" s="231">
        <f>S287*H287</f>
        <v>0</v>
      </c>
      <c r="AR287" s="23" t="s">
        <v>183</v>
      </c>
      <c r="AT287" s="23" t="s">
        <v>252</v>
      </c>
      <c r="AU287" s="23" t="s">
        <v>81</v>
      </c>
      <c r="AY287" s="23" t="s">
        <v>129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23" t="s">
        <v>79</v>
      </c>
      <c r="BK287" s="232">
        <f>ROUND(I287*H287,2)</f>
        <v>0</v>
      </c>
      <c r="BL287" s="23" t="s">
        <v>136</v>
      </c>
      <c r="BM287" s="23" t="s">
        <v>484</v>
      </c>
    </row>
    <row r="288" s="1" customFormat="1" ht="16.5" customHeight="1">
      <c r="B288" s="45"/>
      <c r="C288" s="221" t="s">
        <v>485</v>
      </c>
      <c r="D288" s="221" t="s">
        <v>131</v>
      </c>
      <c r="E288" s="222" t="s">
        <v>486</v>
      </c>
      <c r="F288" s="223" t="s">
        <v>487</v>
      </c>
      <c r="G288" s="224" t="s">
        <v>285</v>
      </c>
      <c r="H288" s="225">
        <v>6</v>
      </c>
      <c r="I288" s="226"/>
      <c r="J288" s="227">
        <f>ROUND(I288*H288,2)</f>
        <v>0</v>
      </c>
      <c r="K288" s="223" t="s">
        <v>23</v>
      </c>
      <c r="L288" s="71"/>
      <c r="M288" s="228" t="s">
        <v>23</v>
      </c>
      <c r="N288" s="229" t="s">
        <v>43</v>
      </c>
      <c r="O288" s="46"/>
      <c r="P288" s="230">
        <f>O288*H288</f>
        <v>0</v>
      </c>
      <c r="Q288" s="230">
        <v>0.11500000000000001</v>
      </c>
      <c r="R288" s="230">
        <f>Q288*H288</f>
        <v>0.69000000000000006</v>
      </c>
      <c r="S288" s="230">
        <v>0</v>
      </c>
      <c r="T288" s="231">
        <f>S288*H288</f>
        <v>0</v>
      </c>
      <c r="AR288" s="23" t="s">
        <v>136</v>
      </c>
      <c r="AT288" s="23" t="s">
        <v>131</v>
      </c>
      <c r="AU288" s="23" t="s">
        <v>81</v>
      </c>
      <c r="AY288" s="23" t="s">
        <v>129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23" t="s">
        <v>79</v>
      </c>
      <c r="BK288" s="232">
        <f>ROUND(I288*H288,2)</f>
        <v>0</v>
      </c>
      <c r="BL288" s="23" t="s">
        <v>136</v>
      </c>
      <c r="BM288" s="23" t="s">
        <v>488</v>
      </c>
    </row>
    <row r="289" s="1" customFormat="1">
      <c r="B289" s="45"/>
      <c r="C289" s="73"/>
      <c r="D289" s="235" t="s">
        <v>257</v>
      </c>
      <c r="E289" s="73"/>
      <c r="F289" s="276" t="s">
        <v>329</v>
      </c>
      <c r="G289" s="73"/>
      <c r="H289" s="73"/>
      <c r="I289" s="191"/>
      <c r="J289" s="73"/>
      <c r="K289" s="73"/>
      <c r="L289" s="71"/>
      <c r="M289" s="277"/>
      <c r="N289" s="46"/>
      <c r="O289" s="46"/>
      <c r="P289" s="46"/>
      <c r="Q289" s="46"/>
      <c r="R289" s="46"/>
      <c r="S289" s="46"/>
      <c r="T289" s="94"/>
      <c r="AT289" s="23" t="s">
        <v>257</v>
      </c>
      <c r="AU289" s="23" t="s">
        <v>81</v>
      </c>
    </row>
    <row r="290" s="1" customFormat="1" ht="16.5" customHeight="1">
      <c r="B290" s="45"/>
      <c r="C290" s="266" t="s">
        <v>489</v>
      </c>
      <c r="D290" s="266" t="s">
        <v>252</v>
      </c>
      <c r="E290" s="267" t="s">
        <v>490</v>
      </c>
      <c r="F290" s="268" t="s">
        <v>491</v>
      </c>
      <c r="G290" s="269" t="s">
        <v>285</v>
      </c>
      <c r="H290" s="270">
        <v>6</v>
      </c>
      <c r="I290" s="271"/>
      <c r="J290" s="272">
        <f>ROUND(I290*H290,2)</f>
        <v>0</v>
      </c>
      <c r="K290" s="268" t="s">
        <v>23</v>
      </c>
      <c r="L290" s="273"/>
      <c r="M290" s="274" t="s">
        <v>23</v>
      </c>
      <c r="N290" s="275" t="s">
        <v>43</v>
      </c>
      <c r="O290" s="46"/>
      <c r="P290" s="230">
        <f>O290*H290</f>
        <v>0</v>
      </c>
      <c r="Q290" s="230">
        <v>0.016</v>
      </c>
      <c r="R290" s="230">
        <f>Q290*H290</f>
        <v>0.096000000000000002</v>
      </c>
      <c r="S290" s="230">
        <v>0</v>
      </c>
      <c r="T290" s="231">
        <f>S290*H290</f>
        <v>0</v>
      </c>
      <c r="AR290" s="23" t="s">
        <v>183</v>
      </c>
      <c r="AT290" s="23" t="s">
        <v>252</v>
      </c>
      <c r="AU290" s="23" t="s">
        <v>81</v>
      </c>
      <c r="AY290" s="23" t="s">
        <v>129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23" t="s">
        <v>79</v>
      </c>
      <c r="BK290" s="232">
        <f>ROUND(I290*H290,2)</f>
        <v>0</v>
      </c>
      <c r="BL290" s="23" t="s">
        <v>136</v>
      </c>
      <c r="BM290" s="23" t="s">
        <v>492</v>
      </c>
    </row>
    <row r="291" s="1" customFormat="1">
      <c r="B291" s="45"/>
      <c r="C291" s="73"/>
      <c r="D291" s="235" t="s">
        <v>257</v>
      </c>
      <c r="E291" s="73"/>
      <c r="F291" s="276" t="s">
        <v>329</v>
      </c>
      <c r="G291" s="73"/>
      <c r="H291" s="73"/>
      <c r="I291" s="191"/>
      <c r="J291" s="73"/>
      <c r="K291" s="73"/>
      <c r="L291" s="71"/>
      <c r="M291" s="277"/>
      <c r="N291" s="46"/>
      <c r="O291" s="46"/>
      <c r="P291" s="46"/>
      <c r="Q291" s="46"/>
      <c r="R291" s="46"/>
      <c r="S291" s="46"/>
      <c r="T291" s="94"/>
      <c r="AT291" s="23" t="s">
        <v>257</v>
      </c>
      <c r="AU291" s="23" t="s">
        <v>81</v>
      </c>
    </row>
    <row r="292" s="10" customFormat="1" ht="29.88" customHeight="1">
      <c r="B292" s="205"/>
      <c r="C292" s="206"/>
      <c r="D292" s="207" t="s">
        <v>71</v>
      </c>
      <c r="E292" s="219" t="s">
        <v>190</v>
      </c>
      <c r="F292" s="219" t="s">
        <v>493</v>
      </c>
      <c r="G292" s="206"/>
      <c r="H292" s="206"/>
      <c r="I292" s="209"/>
      <c r="J292" s="220">
        <f>BK292</f>
        <v>0</v>
      </c>
      <c r="K292" s="206"/>
      <c r="L292" s="211"/>
      <c r="M292" s="212"/>
      <c r="N292" s="213"/>
      <c r="O292" s="213"/>
      <c r="P292" s="214">
        <f>P293+SUM(P294:P300)</f>
        <v>0</v>
      </c>
      <c r="Q292" s="213"/>
      <c r="R292" s="214">
        <f>R293+SUM(R294:R300)</f>
        <v>0</v>
      </c>
      <c r="S292" s="213"/>
      <c r="T292" s="215">
        <f>T293+SUM(T294:T300)</f>
        <v>0</v>
      </c>
      <c r="AR292" s="216" t="s">
        <v>79</v>
      </c>
      <c r="AT292" s="217" t="s">
        <v>71</v>
      </c>
      <c r="AU292" s="217" t="s">
        <v>79</v>
      </c>
      <c r="AY292" s="216" t="s">
        <v>129</v>
      </c>
      <c r="BK292" s="218">
        <f>BK293+SUM(BK294:BK300)</f>
        <v>0</v>
      </c>
    </row>
    <row r="293" s="1" customFormat="1" ht="16.5" customHeight="1">
      <c r="B293" s="45"/>
      <c r="C293" s="221" t="s">
        <v>494</v>
      </c>
      <c r="D293" s="221" t="s">
        <v>131</v>
      </c>
      <c r="E293" s="222" t="s">
        <v>495</v>
      </c>
      <c r="F293" s="223" t="s">
        <v>496</v>
      </c>
      <c r="G293" s="224" t="s">
        <v>193</v>
      </c>
      <c r="H293" s="225">
        <v>41.520000000000003</v>
      </c>
      <c r="I293" s="226"/>
      <c r="J293" s="227">
        <f>ROUND(I293*H293,2)</f>
        <v>0</v>
      </c>
      <c r="K293" s="223" t="s">
        <v>135</v>
      </c>
      <c r="L293" s="71"/>
      <c r="M293" s="228" t="s">
        <v>23</v>
      </c>
      <c r="N293" s="229" t="s">
        <v>43</v>
      </c>
      <c r="O293" s="46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AR293" s="23" t="s">
        <v>136</v>
      </c>
      <c r="AT293" s="23" t="s">
        <v>131</v>
      </c>
      <c r="AU293" s="23" t="s">
        <v>81</v>
      </c>
      <c r="AY293" s="23" t="s">
        <v>129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23" t="s">
        <v>79</v>
      </c>
      <c r="BK293" s="232">
        <f>ROUND(I293*H293,2)</f>
        <v>0</v>
      </c>
      <c r="BL293" s="23" t="s">
        <v>136</v>
      </c>
      <c r="BM293" s="23" t="s">
        <v>497</v>
      </c>
    </row>
    <row r="294" s="11" customFormat="1">
      <c r="B294" s="233"/>
      <c r="C294" s="234"/>
      <c r="D294" s="235" t="s">
        <v>138</v>
      </c>
      <c r="E294" s="236" t="s">
        <v>23</v>
      </c>
      <c r="F294" s="237" t="s">
        <v>139</v>
      </c>
      <c r="G294" s="234"/>
      <c r="H294" s="236" t="s">
        <v>23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AT294" s="243" t="s">
        <v>138</v>
      </c>
      <c r="AU294" s="243" t="s">
        <v>81</v>
      </c>
      <c r="AV294" s="11" t="s">
        <v>79</v>
      </c>
      <c r="AW294" s="11" t="s">
        <v>36</v>
      </c>
      <c r="AX294" s="11" t="s">
        <v>72</v>
      </c>
      <c r="AY294" s="243" t="s">
        <v>129</v>
      </c>
    </row>
    <row r="295" s="11" customFormat="1">
      <c r="B295" s="233"/>
      <c r="C295" s="234"/>
      <c r="D295" s="235" t="s">
        <v>138</v>
      </c>
      <c r="E295" s="236" t="s">
        <v>23</v>
      </c>
      <c r="F295" s="237" t="s">
        <v>140</v>
      </c>
      <c r="G295" s="234"/>
      <c r="H295" s="236" t="s">
        <v>23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AT295" s="243" t="s">
        <v>138</v>
      </c>
      <c r="AU295" s="243" t="s">
        <v>81</v>
      </c>
      <c r="AV295" s="11" t="s">
        <v>79</v>
      </c>
      <c r="AW295" s="11" t="s">
        <v>36</v>
      </c>
      <c r="AX295" s="11" t="s">
        <v>72</v>
      </c>
      <c r="AY295" s="243" t="s">
        <v>129</v>
      </c>
    </row>
    <row r="296" s="12" customFormat="1">
      <c r="B296" s="244"/>
      <c r="C296" s="245"/>
      <c r="D296" s="235" t="s">
        <v>138</v>
      </c>
      <c r="E296" s="246" t="s">
        <v>23</v>
      </c>
      <c r="F296" s="247" t="s">
        <v>141</v>
      </c>
      <c r="G296" s="245"/>
      <c r="H296" s="248">
        <v>27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AT296" s="254" t="s">
        <v>138</v>
      </c>
      <c r="AU296" s="254" t="s">
        <v>81</v>
      </c>
      <c r="AV296" s="12" t="s">
        <v>81</v>
      </c>
      <c r="AW296" s="12" t="s">
        <v>36</v>
      </c>
      <c r="AX296" s="12" t="s">
        <v>72</v>
      </c>
      <c r="AY296" s="254" t="s">
        <v>129</v>
      </c>
    </row>
    <row r="297" s="11" customFormat="1">
      <c r="B297" s="233"/>
      <c r="C297" s="234"/>
      <c r="D297" s="235" t="s">
        <v>138</v>
      </c>
      <c r="E297" s="236" t="s">
        <v>23</v>
      </c>
      <c r="F297" s="237" t="s">
        <v>200</v>
      </c>
      <c r="G297" s="234"/>
      <c r="H297" s="236" t="s">
        <v>23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AT297" s="243" t="s">
        <v>138</v>
      </c>
      <c r="AU297" s="243" t="s">
        <v>81</v>
      </c>
      <c r="AV297" s="11" t="s">
        <v>79</v>
      </c>
      <c r="AW297" s="11" t="s">
        <v>36</v>
      </c>
      <c r="AX297" s="11" t="s">
        <v>72</v>
      </c>
      <c r="AY297" s="243" t="s">
        <v>129</v>
      </c>
    </row>
    <row r="298" s="12" customFormat="1">
      <c r="B298" s="244"/>
      <c r="C298" s="245"/>
      <c r="D298" s="235" t="s">
        <v>138</v>
      </c>
      <c r="E298" s="246" t="s">
        <v>23</v>
      </c>
      <c r="F298" s="247" t="s">
        <v>299</v>
      </c>
      <c r="G298" s="245"/>
      <c r="H298" s="248">
        <v>14.52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AT298" s="254" t="s">
        <v>138</v>
      </c>
      <c r="AU298" s="254" t="s">
        <v>81</v>
      </c>
      <c r="AV298" s="12" t="s">
        <v>81</v>
      </c>
      <c r="AW298" s="12" t="s">
        <v>36</v>
      </c>
      <c r="AX298" s="12" t="s">
        <v>72</v>
      </c>
      <c r="AY298" s="254" t="s">
        <v>129</v>
      </c>
    </row>
    <row r="299" s="13" customFormat="1">
      <c r="B299" s="255"/>
      <c r="C299" s="256"/>
      <c r="D299" s="235" t="s">
        <v>138</v>
      </c>
      <c r="E299" s="257" t="s">
        <v>23</v>
      </c>
      <c r="F299" s="258" t="s">
        <v>144</v>
      </c>
      <c r="G299" s="256"/>
      <c r="H299" s="259">
        <v>41.520000000000003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AT299" s="265" t="s">
        <v>138</v>
      </c>
      <c r="AU299" s="265" t="s">
        <v>81</v>
      </c>
      <c r="AV299" s="13" t="s">
        <v>136</v>
      </c>
      <c r="AW299" s="13" t="s">
        <v>36</v>
      </c>
      <c r="AX299" s="13" t="s">
        <v>79</v>
      </c>
      <c r="AY299" s="265" t="s">
        <v>129</v>
      </c>
    </row>
    <row r="300" s="10" customFormat="1" ht="22.32" customHeight="1">
      <c r="B300" s="205"/>
      <c r="C300" s="206"/>
      <c r="D300" s="207" t="s">
        <v>71</v>
      </c>
      <c r="E300" s="219" t="s">
        <v>498</v>
      </c>
      <c r="F300" s="219" t="s">
        <v>499</v>
      </c>
      <c r="G300" s="206"/>
      <c r="H300" s="206"/>
      <c r="I300" s="209"/>
      <c r="J300" s="220">
        <f>BK300</f>
        <v>0</v>
      </c>
      <c r="K300" s="206"/>
      <c r="L300" s="211"/>
      <c r="M300" s="212"/>
      <c r="N300" s="213"/>
      <c r="O300" s="213"/>
      <c r="P300" s="214">
        <f>SUM(P301:P306)</f>
        <v>0</v>
      </c>
      <c r="Q300" s="213"/>
      <c r="R300" s="214">
        <f>SUM(R301:R306)</f>
        <v>0</v>
      </c>
      <c r="S300" s="213"/>
      <c r="T300" s="215">
        <f>SUM(T301:T306)</f>
        <v>0</v>
      </c>
      <c r="AR300" s="216" t="s">
        <v>79</v>
      </c>
      <c r="AT300" s="217" t="s">
        <v>71</v>
      </c>
      <c r="AU300" s="217" t="s">
        <v>81</v>
      </c>
      <c r="AY300" s="216" t="s">
        <v>129</v>
      </c>
      <c r="BK300" s="218">
        <f>SUM(BK301:BK306)</f>
        <v>0</v>
      </c>
    </row>
    <row r="301" s="1" customFormat="1" ht="25.5" customHeight="1">
      <c r="B301" s="45"/>
      <c r="C301" s="221" t="s">
        <v>500</v>
      </c>
      <c r="D301" s="221" t="s">
        <v>131</v>
      </c>
      <c r="E301" s="222" t="s">
        <v>501</v>
      </c>
      <c r="F301" s="223" t="s">
        <v>502</v>
      </c>
      <c r="G301" s="224" t="s">
        <v>255</v>
      </c>
      <c r="H301" s="225">
        <v>225.55600000000001</v>
      </c>
      <c r="I301" s="226"/>
      <c r="J301" s="227">
        <f>ROUND(I301*H301,2)</f>
        <v>0</v>
      </c>
      <c r="K301" s="223" t="s">
        <v>135</v>
      </c>
      <c r="L301" s="71"/>
      <c r="M301" s="228" t="s">
        <v>23</v>
      </c>
      <c r="N301" s="229" t="s">
        <v>43</v>
      </c>
      <c r="O301" s="46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AR301" s="23" t="s">
        <v>136</v>
      </c>
      <c r="AT301" s="23" t="s">
        <v>131</v>
      </c>
      <c r="AU301" s="23" t="s">
        <v>148</v>
      </c>
      <c r="AY301" s="23" t="s">
        <v>129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23" t="s">
        <v>79</v>
      </c>
      <c r="BK301" s="232">
        <f>ROUND(I301*H301,2)</f>
        <v>0</v>
      </c>
      <c r="BL301" s="23" t="s">
        <v>136</v>
      </c>
      <c r="BM301" s="23" t="s">
        <v>503</v>
      </c>
    </row>
    <row r="302" s="12" customFormat="1">
      <c r="B302" s="244"/>
      <c r="C302" s="245"/>
      <c r="D302" s="235" t="s">
        <v>138</v>
      </c>
      <c r="E302" s="246" t="s">
        <v>23</v>
      </c>
      <c r="F302" s="247" t="s">
        <v>242</v>
      </c>
      <c r="G302" s="245"/>
      <c r="H302" s="248">
        <v>194.15600000000001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AT302" s="254" t="s">
        <v>138</v>
      </c>
      <c r="AU302" s="254" t="s">
        <v>148</v>
      </c>
      <c r="AV302" s="12" t="s">
        <v>81</v>
      </c>
      <c r="AW302" s="12" t="s">
        <v>36</v>
      </c>
      <c r="AX302" s="12" t="s">
        <v>72</v>
      </c>
      <c r="AY302" s="254" t="s">
        <v>129</v>
      </c>
    </row>
    <row r="303" s="11" customFormat="1">
      <c r="B303" s="233"/>
      <c r="C303" s="234"/>
      <c r="D303" s="235" t="s">
        <v>138</v>
      </c>
      <c r="E303" s="236" t="s">
        <v>23</v>
      </c>
      <c r="F303" s="237" t="s">
        <v>504</v>
      </c>
      <c r="G303" s="234"/>
      <c r="H303" s="236" t="s">
        <v>23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AT303" s="243" t="s">
        <v>138</v>
      </c>
      <c r="AU303" s="243" t="s">
        <v>148</v>
      </c>
      <c r="AV303" s="11" t="s">
        <v>79</v>
      </c>
      <c r="AW303" s="11" t="s">
        <v>36</v>
      </c>
      <c r="AX303" s="11" t="s">
        <v>72</v>
      </c>
      <c r="AY303" s="243" t="s">
        <v>129</v>
      </c>
    </row>
    <row r="304" s="12" customFormat="1">
      <c r="B304" s="244"/>
      <c r="C304" s="245"/>
      <c r="D304" s="235" t="s">
        <v>138</v>
      </c>
      <c r="E304" s="246" t="s">
        <v>23</v>
      </c>
      <c r="F304" s="247" t="s">
        <v>505</v>
      </c>
      <c r="G304" s="245"/>
      <c r="H304" s="248">
        <v>31.399999999999999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AT304" s="254" t="s">
        <v>138</v>
      </c>
      <c r="AU304" s="254" t="s">
        <v>148</v>
      </c>
      <c r="AV304" s="12" t="s">
        <v>81</v>
      </c>
      <c r="AW304" s="12" t="s">
        <v>36</v>
      </c>
      <c r="AX304" s="12" t="s">
        <v>72</v>
      </c>
      <c r="AY304" s="254" t="s">
        <v>129</v>
      </c>
    </row>
    <row r="305" s="13" customFormat="1">
      <c r="B305" s="255"/>
      <c r="C305" s="256"/>
      <c r="D305" s="235" t="s">
        <v>138</v>
      </c>
      <c r="E305" s="257" t="s">
        <v>23</v>
      </c>
      <c r="F305" s="258" t="s">
        <v>144</v>
      </c>
      <c r="G305" s="256"/>
      <c r="H305" s="259">
        <v>225.55600000000001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AT305" s="265" t="s">
        <v>138</v>
      </c>
      <c r="AU305" s="265" t="s">
        <v>148</v>
      </c>
      <c r="AV305" s="13" t="s">
        <v>136</v>
      </c>
      <c r="AW305" s="13" t="s">
        <v>36</v>
      </c>
      <c r="AX305" s="13" t="s">
        <v>79</v>
      </c>
      <c r="AY305" s="265" t="s">
        <v>129</v>
      </c>
    </row>
    <row r="306" s="1" customFormat="1" ht="38.25" customHeight="1">
      <c r="B306" s="45"/>
      <c r="C306" s="221" t="s">
        <v>506</v>
      </c>
      <c r="D306" s="221" t="s">
        <v>131</v>
      </c>
      <c r="E306" s="222" t="s">
        <v>507</v>
      </c>
      <c r="F306" s="223" t="s">
        <v>508</v>
      </c>
      <c r="G306" s="224" t="s">
        <v>255</v>
      </c>
      <c r="H306" s="225">
        <v>7.3630000000000004</v>
      </c>
      <c r="I306" s="226"/>
      <c r="J306" s="227">
        <f>ROUND(I306*H306,2)</f>
        <v>0</v>
      </c>
      <c r="K306" s="223" t="s">
        <v>23</v>
      </c>
      <c r="L306" s="71"/>
      <c r="M306" s="228" t="s">
        <v>23</v>
      </c>
      <c r="N306" s="229" t="s">
        <v>43</v>
      </c>
      <c r="O306" s="46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AR306" s="23" t="s">
        <v>136</v>
      </c>
      <c r="AT306" s="23" t="s">
        <v>131</v>
      </c>
      <c r="AU306" s="23" t="s">
        <v>148</v>
      </c>
      <c r="AY306" s="23" t="s">
        <v>129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23" t="s">
        <v>79</v>
      </c>
      <c r="BK306" s="232">
        <f>ROUND(I306*H306,2)</f>
        <v>0</v>
      </c>
      <c r="BL306" s="23" t="s">
        <v>136</v>
      </c>
      <c r="BM306" s="23" t="s">
        <v>509</v>
      </c>
    </row>
    <row r="307" s="10" customFormat="1" ht="29.88" customHeight="1">
      <c r="B307" s="205"/>
      <c r="C307" s="206"/>
      <c r="D307" s="207" t="s">
        <v>71</v>
      </c>
      <c r="E307" s="219" t="s">
        <v>510</v>
      </c>
      <c r="F307" s="219" t="s">
        <v>511</v>
      </c>
      <c r="G307" s="206"/>
      <c r="H307" s="206"/>
      <c r="I307" s="209"/>
      <c r="J307" s="220">
        <f>BK307</f>
        <v>0</v>
      </c>
      <c r="K307" s="206"/>
      <c r="L307" s="211"/>
      <c r="M307" s="212"/>
      <c r="N307" s="213"/>
      <c r="O307" s="213"/>
      <c r="P307" s="214">
        <f>SUM(P308:P313)</f>
        <v>0</v>
      </c>
      <c r="Q307" s="213"/>
      <c r="R307" s="214">
        <f>SUM(R308:R313)</f>
        <v>0</v>
      </c>
      <c r="S307" s="213"/>
      <c r="T307" s="215">
        <f>SUM(T308:T313)</f>
        <v>0</v>
      </c>
      <c r="AR307" s="216" t="s">
        <v>79</v>
      </c>
      <c r="AT307" s="217" t="s">
        <v>71</v>
      </c>
      <c r="AU307" s="217" t="s">
        <v>79</v>
      </c>
      <c r="AY307" s="216" t="s">
        <v>129</v>
      </c>
      <c r="BK307" s="218">
        <f>SUM(BK308:BK313)</f>
        <v>0</v>
      </c>
    </row>
    <row r="308" s="1" customFormat="1" ht="25.5" customHeight="1">
      <c r="B308" s="45"/>
      <c r="C308" s="221" t="s">
        <v>512</v>
      </c>
      <c r="D308" s="221" t="s">
        <v>131</v>
      </c>
      <c r="E308" s="222" t="s">
        <v>513</v>
      </c>
      <c r="F308" s="223" t="s">
        <v>514</v>
      </c>
      <c r="G308" s="224" t="s">
        <v>255</v>
      </c>
      <c r="H308" s="225">
        <v>9.234</v>
      </c>
      <c r="I308" s="226"/>
      <c r="J308" s="227">
        <f>ROUND(I308*H308,2)</f>
        <v>0</v>
      </c>
      <c r="K308" s="223" t="s">
        <v>135</v>
      </c>
      <c r="L308" s="71"/>
      <c r="M308" s="228" t="s">
        <v>23</v>
      </c>
      <c r="N308" s="229" t="s">
        <v>43</v>
      </c>
      <c r="O308" s="46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AR308" s="23" t="s">
        <v>136</v>
      </c>
      <c r="AT308" s="23" t="s">
        <v>131</v>
      </c>
      <c r="AU308" s="23" t="s">
        <v>81</v>
      </c>
      <c r="AY308" s="23" t="s">
        <v>129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23" t="s">
        <v>79</v>
      </c>
      <c r="BK308" s="232">
        <f>ROUND(I308*H308,2)</f>
        <v>0</v>
      </c>
      <c r="BL308" s="23" t="s">
        <v>136</v>
      </c>
      <c r="BM308" s="23" t="s">
        <v>515</v>
      </c>
    </row>
    <row r="309" s="11" customFormat="1">
      <c r="B309" s="233"/>
      <c r="C309" s="234"/>
      <c r="D309" s="235" t="s">
        <v>138</v>
      </c>
      <c r="E309" s="236" t="s">
        <v>23</v>
      </c>
      <c r="F309" s="237" t="s">
        <v>516</v>
      </c>
      <c r="G309" s="234"/>
      <c r="H309" s="236" t="s">
        <v>23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AT309" s="243" t="s">
        <v>138</v>
      </c>
      <c r="AU309" s="243" t="s">
        <v>81</v>
      </c>
      <c r="AV309" s="11" t="s">
        <v>79</v>
      </c>
      <c r="AW309" s="11" t="s">
        <v>36</v>
      </c>
      <c r="AX309" s="11" t="s">
        <v>72</v>
      </c>
      <c r="AY309" s="243" t="s">
        <v>129</v>
      </c>
    </row>
    <row r="310" s="12" customFormat="1">
      <c r="B310" s="244"/>
      <c r="C310" s="245"/>
      <c r="D310" s="235" t="s">
        <v>138</v>
      </c>
      <c r="E310" s="246" t="s">
        <v>23</v>
      </c>
      <c r="F310" s="247" t="s">
        <v>517</v>
      </c>
      <c r="G310" s="245"/>
      <c r="H310" s="248">
        <v>4.069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AT310" s="254" t="s">
        <v>138</v>
      </c>
      <c r="AU310" s="254" t="s">
        <v>81</v>
      </c>
      <c r="AV310" s="12" t="s">
        <v>81</v>
      </c>
      <c r="AW310" s="12" t="s">
        <v>36</v>
      </c>
      <c r="AX310" s="12" t="s">
        <v>72</v>
      </c>
      <c r="AY310" s="254" t="s">
        <v>129</v>
      </c>
    </row>
    <row r="311" s="11" customFormat="1">
      <c r="B311" s="233"/>
      <c r="C311" s="234"/>
      <c r="D311" s="235" t="s">
        <v>138</v>
      </c>
      <c r="E311" s="236" t="s">
        <v>23</v>
      </c>
      <c r="F311" s="237" t="s">
        <v>518</v>
      </c>
      <c r="G311" s="234"/>
      <c r="H311" s="236" t="s">
        <v>23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AT311" s="243" t="s">
        <v>138</v>
      </c>
      <c r="AU311" s="243" t="s">
        <v>81</v>
      </c>
      <c r="AV311" s="11" t="s">
        <v>79</v>
      </c>
      <c r="AW311" s="11" t="s">
        <v>36</v>
      </c>
      <c r="AX311" s="11" t="s">
        <v>72</v>
      </c>
      <c r="AY311" s="243" t="s">
        <v>129</v>
      </c>
    </row>
    <row r="312" s="12" customFormat="1">
      <c r="B312" s="244"/>
      <c r="C312" s="245"/>
      <c r="D312" s="235" t="s">
        <v>138</v>
      </c>
      <c r="E312" s="246" t="s">
        <v>23</v>
      </c>
      <c r="F312" s="247" t="s">
        <v>519</v>
      </c>
      <c r="G312" s="245"/>
      <c r="H312" s="248">
        <v>5.165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AT312" s="254" t="s">
        <v>138</v>
      </c>
      <c r="AU312" s="254" t="s">
        <v>81</v>
      </c>
      <c r="AV312" s="12" t="s">
        <v>81</v>
      </c>
      <c r="AW312" s="12" t="s">
        <v>36</v>
      </c>
      <c r="AX312" s="12" t="s">
        <v>72</v>
      </c>
      <c r="AY312" s="254" t="s">
        <v>129</v>
      </c>
    </row>
    <row r="313" s="13" customFormat="1">
      <c r="B313" s="255"/>
      <c r="C313" s="256"/>
      <c r="D313" s="235" t="s">
        <v>138</v>
      </c>
      <c r="E313" s="257" t="s">
        <v>23</v>
      </c>
      <c r="F313" s="258" t="s">
        <v>144</v>
      </c>
      <c r="G313" s="256"/>
      <c r="H313" s="259">
        <v>9.234</v>
      </c>
      <c r="I313" s="260"/>
      <c r="J313" s="256"/>
      <c r="K313" s="256"/>
      <c r="L313" s="261"/>
      <c r="M313" s="262"/>
      <c r="N313" s="263"/>
      <c r="O313" s="263"/>
      <c r="P313" s="263"/>
      <c r="Q313" s="263"/>
      <c r="R313" s="263"/>
      <c r="S313" s="263"/>
      <c r="T313" s="264"/>
      <c r="AT313" s="265" t="s">
        <v>138</v>
      </c>
      <c r="AU313" s="265" t="s">
        <v>81</v>
      </c>
      <c r="AV313" s="13" t="s">
        <v>136</v>
      </c>
      <c r="AW313" s="13" t="s">
        <v>36</v>
      </c>
      <c r="AX313" s="13" t="s">
        <v>79</v>
      </c>
      <c r="AY313" s="265" t="s">
        <v>129</v>
      </c>
    </row>
    <row r="314" s="10" customFormat="1" ht="29.88" customHeight="1">
      <c r="B314" s="205"/>
      <c r="C314" s="206"/>
      <c r="D314" s="207" t="s">
        <v>71</v>
      </c>
      <c r="E314" s="219" t="s">
        <v>520</v>
      </c>
      <c r="F314" s="219" t="s">
        <v>499</v>
      </c>
      <c r="G314" s="206"/>
      <c r="H314" s="206"/>
      <c r="I314" s="209"/>
      <c r="J314" s="220">
        <f>BK314</f>
        <v>0</v>
      </c>
      <c r="K314" s="206"/>
      <c r="L314" s="211"/>
      <c r="M314" s="212"/>
      <c r="N314" s="213"/>
      <c r="O314" s="213"/>
      <c r="P314" s="214">
        <f>P315</f>
        <v>0</v>
      </c>
      <c r="Q314" s="213"/>
      <c r="R314" s="214">
        <f>R315</f>
        <v>0</v>
      </c>
      <c r="S314" s="213"/>
      <c r="T314" s="215">
        <f>T315</f>
        <v>0</v>
      </c>
      <c r="AR314" s="216" t="s">
        <v>79</v>
      </c>
      <c r="AT314" s="217" t="s">
        <v>71</v>
      </c>
      <c r="AU314" s="217" t="s">
        <v>79</v>
      </c>
      <c r="AY314" s="216" t="s">
        <v>129</v>
      </c>
      <c r="BK314" s="218">
        <f>BK315</f>
        <v>0</v>
      </c>
    </row>
    <row r="315" s="1" customFormat="1" ht="25.5" customHeight="1">
      <c r="B315" s="45"/>
      <c r="C315" s="221" t="s">
        <v>521</v>
      </c>
      <c r="D315" s="221" t="s">
        <v>131</v>
      </c>
      <c r="E315" s="222" t="s">
        <v>522</v>
      </c>
      <c r="F315" s="223" t="s">
        <v>523</v>
      </c>
      <c r="G315" s="224" t="s">
        <v>255</v>
      </c>
      <c r="H315" s="225">
        <v>9.234</v>
      </c>
      <c r="I315" s="226"/>
      <c r="J315" s="227">
        <f>ROUND(I315*H315,2)</f>
        <v>0</v>
      </c>
      <c r="K315" s="223" t="s">
        <v>135</v>
      </c>
      <c r="L315" s="71"/>
      <c r="M315" s="228" t="s">
        <v>23</v>
      </c>
      <c r="N315" s="278" t="s">
        <v>43</v>
      </c>
      <c r="O315" s="279"/>
      <c r="P315" s="280">
        <f>O315*H315</f>
        <v>0</v>
      </c>
      <c r="Q315" s="280">
        <v>0</v>
      </c>
      <c r="R315" s="280">
        <f>Q315*H315</f>
        <v>0</v>
      </c>
      <c r="S315" s="280">
        <v>0</v>
      </c>
      <c r="T315" s="281">
        <f>S315*H315</f>
        <v>0</v>
      </c>
      <c r="AR315" s="23" t="s">
        <v>136</v>
      </c>
      <c r="AT315" s="23" t="s">
        <v>131</v>
      </c>
      <c r="AU315" s="23" t="s">
        <v>81</v>
      </c>
      <c r="AY315" s="23" t="s">
        <v>129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23" t="s">
        <v>79</v>
      </c>
      <c r="BK315" s="232">
        <f>ROUND(I315*H315,2)</f>
        <v>0</v>
      </c>
      <c r="BL315" s="23" t="s">
        <v>136</v>
      </c>
      <c r="BM315" s="23" t="s">
        <v>524</v>
      </c>
    </row>
    <row r="316" s="1" customFormat="1" ht="6.96" customHeight="1">
      <c r="B316" s="66"/>
      <c r="C316" s="67"/>
      <c r="D316" s="67"/>
      <c r="E316" s="67"/>
      <c r="F316" s="67"/>
      <c r="G316" s="67"/>
      <c r="H316" s="67"/>
      <c r="I316" s="166"/>
      <c r="J316" s="67"/>
      <c r="K316" s="67"/>
      <c r="L316" s="71"/>
    </row>
  </sheetData>
  <sheetProtection sheet="1" autoFilter="0" formatColumns="0" formatRows="0" objects="1" scenarios="1" spinCount="100000" saltValue="2B8EQUapjCDNDbntu52RDTNFzO3KRHRmO8vxu3cWdtLqa1zVqlfXILv27lGBYQw9alMuN0HyC7jvUr3QTglfaw==" hashValue="KrDdoU2YxrjqZpJrThv72kCiBJJHAz09tsZs4rQKE1rGz4W0gUZrL8wn2GD6k+UYLgaaZgCtGMdXPUOcRytoFg==" algorithmName="SHA-512" password="CC35"/>
  <autoFilter ref="C84:K315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85</v>
      </c>
      <c r="G1" s="138" t="s">
        <v>86</v>
      </c>
      <c r="H1" s="138"/>
      <c r="I1" s="139"/>
      <c r="J1" s="138" t="s">
        <v>87</v>
      </c>
      <c r="K1" s="137" t="s">
        <v>88</v>
      </c>
      <c r="L1" s="138" t="s">
        <v>89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84</v>
      </c>
    </row>
    <row r="3" ht="6.96" customHeight="1">
      <c r="B3" s="24"/>
      <c r="C3" s="25"/>
      <c r="D3" s="25"/>
      <c r="E3" s="25"/>
      <c r="F3" s="25"/>
      <c r="G3" s="25"/>
      <c r="H3" s="25"/>
      <c r="I3" s="141"/>
      <c r="J3" s="25"/>
      <c r="K3" s="26"/>
      <c r="AT3" s="23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2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2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2"/>
      <c r="J6" s="28"/>
      <c r="K6" s="30"/>
    </row>
    <row r="7" ht="16.5" customHeight="1">
      <c r="B7" s="27"/>
      <c r="C7" s="28"/>
      <c r="D7" s="28"/>
      <c r="E7" s="143" t="str">
        <f>'Rekapitulace stavby'!K6</f>
        <v>Kanalizace pro sportovní areál Borky</v>
      </c>
      <c r="F7" s="39"/>
      <c r="G7" s="39"/>
      <c r="H7" s="39"/>
      <c r="I7" s="142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4"/>
      <c r="J8" s="46"/>
      <c r="K8" s="50"/>
    </row>
    <row r="9" s="1" customFormat="1" ht="36.96" customHeight="1">
      <c r="B9" s="45"/>
      <c r="C9" s="46"/>
      <c r="D9" s="46"/>
      <c r="E9" s="145" t="s">
        <v>525</v>
      </c>
      <c r="F9" s="46"/>
      <c r="G9" s="46"/>
      <c r="H9" s="46"/>
      <c r="I9" s="144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4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6" t="s">
        <v>22</v>
      </c>
      <c r="J11" s="34" t="s">
        <v>23</v>
      </c>
      <c r="K11" s="50"/>
    </row>
    <row r="12" s="1" customFormat="1" ht="14.4" customHeight="1">
      <c r="B12" s="45"/>
      <c r="C12" s="46"/>
      <c r="D12" s="39" t="s">
        <v>24</v>
      </c>
      <c r="E12" s="46"/>
      <c r="F12" s="34" t="s">
        <v>25</v>
      </c>
      <c r="G12" s="46"/>
      <c r="H12" s="46"/>
      <c r="I12" s="146" t="s">
        <v>26</v>
      </c>
      <c r="J12" s="147" t="str">
        <f>'Rekapitulace stavby'!AN8</f>
        <v>23. 8. 2018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4"/>
      <c r="J13" s="46"/>
      <c r="K13" s="50"/>
    </row>
    <row r="14" s="1" customFormat="1" ht="14.4" customHeight="1">
      <c r="B14" s="45"/>
      <c r="C14" s="46"/>
      <c r="D14" s="39" t="s">
        <v>28</v>
      </c>
      <c r="E14" s="46"/>
      <c r="F14" s="46"/>
      <c r="G14" s="46"/>
      <c r="H14" s="46"/>
      <c r="I14" s="146" t="s">
        <v>29</v>
      </c>
      <c r="J14" s="34" t="s">
        <v>23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6" t="s">
        <v>31</v>
      </c>
      <c r="J15" s="34" t="s">
        <v>23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4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6" t="s">
        <v>29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6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4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6" t="s">
        <v>29</v>
      </c>
      <c r="J20" s="34" t="s">
        <v>23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6" t="s">
        <v>31</v>
      </c>
      <c r="J21" s="34" t="s">
        <v>23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4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4"/>
      <c r="J23" s="46"/>
      <c r="K23" s="50"/>
    </row>
    <row r="24" s="6" customFormat="1" ht="16.5" customHeight="1">
      <c r="B24" s="148"/>
      <c r="C24" s="149"/>
      <c r="D24" s="149"/>
      <c r="E24" s="43" t="s">
        <v>23</v>
      </c>
      <c r="F24" s="43"/>
      <c r="G24" s="43"/>
      <c r="H24" s="43"/>
      <c r="I24" s="150"/>
      <c r="J24" s="149"/>
      <c r="K24" s="151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4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2"/>
      <c r="J26" s="105"/>
      <c r="K26" s="153"/>
    </row>
    <row r="27" s="1" customFormat="1" ht="25.44" customHeight="1">
      <c r="B27" s="45"/>
      <c r="C27" s="46"/>
      <c r="D27" s="154" t="s">
        <v>38</v>
      </c>
      <c r="E27" s="46"/>
      <c r="F27" s="46"/>
      <c r="G27" s="46"/>
      <c r="H27" s="46"/>
      <c r="I27" s="144"/>
      <c r="J27" s="155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2"/>
      <c r="J28" s="105"/>
      <c r="K28" s="153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6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7">
        <f>ROUND(SUM(BE78:BE97), 2)</f>
        <v>0</v>
      </c>
      <c r="G30" s="46"/>
      <c r="H30" s="46"/>
      <c r="I30" s="158">
        <v>0.20999999999999999</v>
      </c>
      <c r="J30" s="157">
        <f>ROUND(ROUND((SUM(BE78:BE97)),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7">
        <f>ROUND(SUM(BF78:BF97), 2)</f>
        <v>0</v>
      </c>
      <c r="G31" s="46"/>
      <c r="H31" s="46"/>
      <c r="I31" s="158">
        <v>0.14999999999999999</v>
      </c>
      <c r="J31" s="157">
        <f>ROUND(ROUND((SUM(BF78:BF97)),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7">
        <f>ROUND(SUM(BG78:BG97), 2)</f>
        <v>0</v>
      </c>
      <c r="G32" s="46"/>
      <c r="H32" s="46"/>
      <c r="I32" s="158">
        <v>0.20999999999999999</v>
      </c>
      <c r="J32" s="157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7">
        <f>ROUND(SUM(BH78:BH97), 2)</f>
        <v>0</v>
      </c>
      <c r="G33" s="46"/>
      <c r="H33" s="46"/>
      <c r="I33" s="158">
        <v>0.14999999999999999</v>
      </c>
      <c r="J33" s="157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7">
        <f>ROUND(SUM(BI78:BI97), 2)</f>
        <v>0</v>
      </c>
      <c r="G34" s="46"/>
      <c r="H34" s="46"/>
      <c r="I34" s="158">
        <v>0</v>
      </c>
      <c r="J34" s="157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4"/>
      <c r="J35" s="46"/>
      <c r="K35" s="50"/>
    </row>
    <row r="36" s="1" customFormat="1" ht="25.44" customHeight="1">
      <c r="B36" s="45"/>
      <c r="C36" s="159"/>
      <c r="D36" s="160" t="s">
        <v>48</v>
      </c>
      <c r="E36" s="97"/>
      <c r="F36" s="97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6"/>
      <c r="J37" s="67"/>
      <c r="K37" s="68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4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4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4"/>
      <c r="J44" s="46"/>
      <c r="K44" s="50"/>
    </row>
    <row r="45" s="1" customFormat="1" ht="16.5" customHeight="1">
      <c r="B45" s="45"/>
      <c r="C45" s="46"/>
      <c r="D45" s="46"/>
      <c r="E45" s="143" t="str">
        <f>E7</f>
        <v>Kanalizace pro sportovní areál Borky</v>
      </c>
      <c r="F45" s="39"/>
      <c r="G45" s="39"/>
      <c r="H45" s="39"/>
      <c r="I45" s="144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4"/>
      <c r="J46" s="46"/>
      <c r="K46" s="50"/>
    </row>
    <row r="47" s="1" customFormat="1" ht="17.25" customHeight="1">
      <c r="B47" s="45"/>
      <c r="C47" s="46"/>
      <c r="D47" s="46"/>
      <c r="E47" s="145" t="str">
        <f>E9</f>
        <v>VONKanalizaceBorky - Kanalizace pro sportovní areál Borky</v>
      </c>
      <c r="F47" s="46"/>
      <c r="G47" s="46"/>
      <c r="H47" s="46"/>
      <c r="I47" s="144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4"/>
      <c r="J48" s="46"/>
      <c r="K48" s="50"/>
    </row>
    <row r="49" s="1" customFormat="1" ht="18" customHeight="1">
      <c r="B49" s="45"/>
      <c r="C49" s="39" t="s">
        <v>24</v>
      </c>
      <c r="D49" s="46"/>
      <c r="E49" s="46"/>
      <c r="F49" s="34" t="str">
        <f>F12</f>
        <v>Kolín</v>
      </c>
      <c r="G49" s="46"/>
      <c r="H49" s="46"/>
      <c r="I49" s="146" t="s">
        <v>26</v>
      </c>
      <c r="J49" s="147" t="str">
        <f>IF(J12="","",J12)</f>
        <v>23. 8. 2018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4"/>
      <c r="J50" s="46"/>
      <c r="K50" s="50"/>
    </row>
    <row r="51" s="1" customFormat="1">
      <c r="B51" s="45"/>
      <c r="C51" s="39" t="s">
        <v>28</v>
      </c>
      <c r="D51" s="46"/>
      <c r="E51" s="46"/>
      <c r="F51" s="34" t="str">
        <f>E15</f>
        <v>Město Kolín</v>
      </c>
      <c r="G51" s="46"/>
      <c r="H51" s="46"/>
      <c r="I51" s="146" t="s">
        <v>34</v>
      </c>
      <c r="J51" s="43" t="str">
        <f>E21</f>
        <v>Vodos s.r.o.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4"/>
      <c r="J52" s="171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4"/>
      <c r="J53" s="46"/>
      <c r="K53" s="50"/>
    </row>
    <row r="54" s="1" customFormat="1" ht="29.28" customHeight="1">
      <c r="B54" s="45"/>
      <c r="C54" s="172" t="s">
        <v>100</v>
      </c>
      <c r="D54" s="159"/>
      <c r="E54" s="159"/>
      <c r="F54" s="159"/>
      <c r="G54" s="159"/>
      <c r="H54" s="159"/>
      <c r="I54" s="173"/>
      <c r="J54" s="174" t="s">
        <v>101</v>
      </c>
      <c r="K54" s="175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4"/>
      <c r="J55" s="46"/>
      <c r="K55" s="50"/>
    </row>
    <row r="56" s="1" customFormat="1" ht="29.28" customHeight="1">
      <c r="B56" s="45"/>
      <c r="C56" s="176" t="s">
        <v>102</v>
      </c>
      <c r="D56" s="46"/>
      <c r="E56" s="46"/>
      <c r="F56" s="46"/>
      <c r="G56" s="46"/>
      <c r="H56" s="46"/>
      <c r="I56" s="144"/>
      <c r="J56" s="155">
        <f>J78</f>
        <v>0</v>
      </c>
      <c r="K56" s="50"/>
      <c r="AU56" s="23" t="s">
        <v>103</v>
      </c>
    </row>
    <row r="57" s="7" customFormat="1" ht="24.96" customHeight="1">
      <c r="B57" s="177"/>
      <c r="C57" s="178"/>
      <c r="D57" s="179" t="s">
        <v>104</v>
      </c>
      <c r="E57" s="180"/>
      <c r="F57" s="180"/>
      <c r="G57" s="180"/>
      <c r="H57" s="180"/>
      <c r="I57" s="181"/>
      <c r="J57" s="182">
        <f>J79</f>
        <v>0</v>
      </c>
      <c r="K57" s="183"/>
    </row>
    <row r="58" s="8" customFormat="1" ht="19.92" customHeight="1">
      <c r="B58" s="184"/>
      <c r="C58" s="185"/>
      <c r="D58" s="186" t="s">
        <v>109</v>
      </c>
      <c r="E58" s="187"/>
      <c r="F58" s="187"/>
      <c r="G58" s="187"/>
      <c r="H58" s="187"/>
      <c r="I58" s="188"/>
      <c r="J58" s="189">
        <f>J80</f>
        <v>0</v>
      </c>
      <c r="K58" s="190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4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6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9"/>
      <c r="J64" s="70"/>
      <c r="K64" s="70"/>
      <c r="L64" s="71"/>
    </row>
    <row r="65" s="1" customFormat="1" ht="36.96" customHeight="1">
      <c r="B65" s="45"/>
      <c r="C65" s="72" t="s">
        <v>113</v>
      </c>
      <c r="D65" s="73"/>
      <c r="E65" s="73"/>
      <c r="F65" s="73"/>
      <c r="G65" s="73"/>
      <c r="H65" s="73"/>
      <c r="I65" s="191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1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1"/>
      <c r="J67" s="73"/>
      <c r="K67" s="73"/>
      <c r="L67" s="71"/>
    </row>
    <row r="68" s="1" customFormat="1" ht="16.5" customHeight="1">
      <c r="B68" s="45"/>
      <c r="C68" s="73"/>
      <c r="D68" s="73"/>
      <c r="E68" s="192" t="str">
        <f>E7</f>
        <v>Kanalizace pro sportovní areál Borky</v>
      </c>
      <c r="F68" s="75"/>
      <c r="G68" s="75"/>
      <c r="H68" s="75"/>
      <c r="I68" s="191"/>
      <c r="J68" s="73"/>
      <c r="K68" s="73"/>
      <c r="L68" s="71"/>
    </row>
    <row r="69" s="1" customFormat="1" ht="14.4" customHeight="1">
      <c r="B69" s="45"/>
      <c r="C69" s="75" t="s">
        <v>97</v>
      </c>
      <c r="D69" s="73"/>
      <c r="E69" s="73"/>
      <c r="F69" s="73"/>
      <c r="G69" s="73"/>
      <c r="H69" s="73"/>
      <c r="I69" s="191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VONKanalizaceBorky - Kanalizace pro sportovní areál Borky</v>
      </c>
      <c r="F70" s="73"/>
      <c r="G70" s="73"/>
      <c r="H70" s="73"/>
      <c r="I70" s="191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1"/>
      <c r="J71" s="73"/>
      <c r="K71" s="73"/>
      <c r="L71" s="71"/>
    </row>
    <row r="72" s="1" customFormat="1" ht="18" customHeight="1">
      <c r="B72" s="45"/>
      <c r="C72" s="75" t="s">
        <v>24</v>
      </c>
      <c r="D72" s="73"/>
      <c r="E72" s="73"/>
      <c r="F72" s="193" t="str">
        <f>F12</f>
        <v>Kolín</v>
      </c>
      <c r="G72" s="73"/>
      <c r="H72" s="73"/>
      <c r="I72" s="194" t="s">
        <v>26</v>
      </c>
      <c r="J72" s="84" t="str">
        <f>IF(J12="","",J12)</f>
        <v>23. 8. 2018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1"/>
      <c r="J73" s="73"/>
      <c r="K73" s="73"/>
      <c r="L73" s="71"/>
    </row>
    <row r="74" s="1" customFormat="1">
      <c r="B74" s="45"/>
      <c r="C74" s="75" t="s">
        <v>28</v>
      </c>
      <c r="D74" s="73"/>
      <c r="E74" s="73"/>
      <c r="F74" s="193" t="str">
        <f>E15</f>
        <v>Město Kolín</v>
      </c>
      <c r="G74" s="73"/>
      <c r="H74" s="73"/>
      <c r="I74" s="194" t="s">
        <v>34</v>
      </c>
      <c r="J74" s="193" t="str">
        <f>E21</f>
        <v>Vodos s.r.o.</v>
      </c>
      <c r="K74" s="73"/>
      <c r="L74" s="71"/>
    </row>
    <row r="75" s="1" customFormat="1" ht="14.4" customHeight="1">
      <c r="B75" s="45"/>
      <c r="C75" s="75" t="s">
        <v>32</v>
      </c>
      <c r="D75" s="73"/>
      <c r="E75" s="73"/>
      <c r="F75" s="193" t="str">
        <f>IF(E18="","",E18)</f>
        <v/>
      </c>
      <c r="G75" s="73"/>
      <c r="H75" s="73"/>
      <c r="I75" s="191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1"/>
      <c r="J76" s="73"/>
      <c r="K76" s="73"/>
      <c r="L76" s="71"/>
    </row>
    <row r="77" s="9" customFormat="1" ht="29.28" customHeight="1">
      <c r="B77" s="195"/>
      <c r="C77" s="196" t="s">
        <v>114</v>
      </c>
      <c r="D77" s="197" t="s">
        <v>57</v>
      </c>
      <c r="E77" s="197" t="s">
        <v>53</v>
      </c>
      <c r="F77" s="197" t="s">
        <v>115</v>
      </c>
      <c r="G77" s="197" t="s">
        <v>116</v>
      </c>
      <c r="H77" s="197" t="s">
        <v>117</v>
      </c>
      <c r="I77" s="198" t="s">
        <v>118</v>
      </c>
      <c r="J77" s="197" t="s">
        <v>101</v>
      </c>
      <c r="K77" s="199" t="s">
        <v>119</v>
      </c>
      <c r="L77" s="200"/>
      <c r="M77" s="101" t="s">
        <v>120</v>
      </c>
      <c r="N77" s="102" t="s">
        <v>42</v>
      </c>
      <c r="O77" s="102" t="s">
        <v>121</v>
      </c>
      <c r="P77" s="102" t="s">
        <v>122</v>
      </c>
      <c r="Q77" s="102" t="s">
        <v>123</v>
      </c>
      <c r="R77" s="102" t="s">
        <v>124</v>
      </c>
      <c r="S77" s="102" t="s">
        <v>125</v>
      </c>
      <c r="T77" s="103" t="s">
        <v>126</v>
      </c>
    </row>
    <row r="78" s="1" customFormat="1" ht="29.28" customHeight="1">
      <c r="B78" s="45"/>
      <c r="C78" s="107" t="s">
        <v>102</v>
      </c>
      <c r="D78" s="73"/>
      <c r="E78" s="73"/>
      <c r="F78" s="73"/>
      <c r="G78" s="73"/>
      <c r="H78" s="73"/>
      <c r="I78" s="191"/>
      <c r="J78" s="201">
        <f>BK78</f>
        <v>0</v>
      </c>
      <c r="K78" s="73"/>
      <c r="L78" s="71"/>
      <c r="M78" s="104"/>
      <c r="N78" s="105"/>
      <c r="O78" s="105"/>
      <c r="P78" s="202">
        <f>P79</f>
        <v>0</v>
      </c>
      <c r="Q78" s="105"/>
      <c r="R78" s="202">
        <f>R79</f>
        <v>0</v>
      </c>
      <c r="S78" s="105"/>
      <c r="T78" s="203">
        <f>T79</f>
        <v>0</v>
      </c>
      <c r="AT78" s="23" t="s">
        <v>71</v>
      </c>
      <c r="AU78" s="23" t="s">
        <v>103</v>
      </c>
      <c r="BK78" s="204">
        <f>BK79</f>
        <v>0</v>
      </c>
    </row>
    <row r="79" s="10" customFormat="1" ht="37.44" customHeight="1">
      <c r="B79" s="205"/>
      <c r="C79" s="206"/>
      <c r="D79" s="207" t="s">
        <v>71</v>
      </c>
      <c r="E79" s="208" t="s">
        <v>127</v>
      </c>
      <c r="F79" s="208" t="s">
        <v>128</v>
      </c>
      <c r="G79" s="206"/>
      <c r="H79" s="206"/>
      <c r="I79" s="209"/>
      <c r="J79" s="210">
        <f>BK79</f>
        <v>0</v>
      </c>
      <c r="K79" s="206"/>
      <c r="L79" s="211"/>
      <c r="M79" s="212"/>
      <c r="N79" s="213"/>
      <c r="O79" s="213"/>
      <c r="P79" s="214">
        <f>P80</f>
        <v>0</v>
      </c>
      <c r="Q79" s="213"/>
      <c r="R79" s="214">
        <f>R80</f>
        <v>0</v>
      </c>
      <c r="S79" s="213"/>
      <c r="T79" s="215">
        <f>T80</f>
        <v>0</v>
      </c>
      <c r="AR79" s="216" t="s">
        <v>79</v>
      </c>
      <c r="AT79" s="217" t="s">
        <v>71</v>
      </c>
      <c r="AU79" s="217" t="s">
        <v>72</v>
      </c>
      <c r="AY79" s="216" t="s">
        <v>129</v>
      </c>
      <c r="BK79" s="218">
        <f>BK80</f>
        <v>0</v>
      </c>
    </row>
    <row r="80" s="10" customFormat="1" ht="19.92" customHeight="1">
      <c r="B80" s="205"/>
      <c r="C80" s="206"/>
      <c r="D80" s="207" t="s">
        <v>71</v>
      </c>
      <c r="E80" s="219" t="s">
        <v>190</v>
      </c>
      <c r="F80" s="219" t="s">
        <v>493</v>
      </c>
      <c r="G80" s="206"/>
      <c r="H80" s="206"/>
      <c r="I80" s="209"/>
      <c r="J80" s="220">
        <f>BK80</f>
        <v>0</v>
      </c>
      <c r="K80" s="206"/>
      <c r="L80" s="211"/>
      <c r="M80" s="212"/>
      <c r="N80" s="213"/>
      <c r="O80" s="213"/>
      <c r="P80" s="214">
        <f>SUM(P81:P97)</f>
        <v>0</v>
      </c>
      <c r="Q80" s="213"/>
      <c r="R80" s="214">
        <f>SUM(R81:R97)</f>
        <v>0</v>
      </c>
      <c r="S80" s="213"/>
      <c r="T80" s="215">
        <f>SUM(T81:T97)</f>
        <v>0</v>
      </c>
      <c r="AR80" s="216" t="s">
        <v>79</v>
      </c>
      <c r="AT80" s="217" t="s">
        <v>71</v>
      </c>
      <c r="AU80" s="217" t="s">
        <v>79</v>
      </c>
      <c r="AY80" s="216" t="s">
        <v>129</v>
      </c>
      <c r="BK80" s="218">
        <f>SUM(BK81:BK97)</f>
        <v>0</v>
      </c>
    </row>
    <row r="81" s="1" customFormat="1" ht="16.5" customHeight="1">
      <c r="B81" s="45"/>
      <c r="C81" s="221" t="s">
        <v>79</v>
      </c>
      <c r="D81" s="221" t="s">
        <v>131</v>
      </c>
      <c r="E81" s="222" t="s">
        <v>526</v>
      </c>
      <c r="F81" s="223" t="s">
        <v>527</v>
      </c>
      <c r="G81" s="224" t="s">
        <v>528</v>
      </c>
      <c r="H81" s="225">
        <v>1</v>
      </c>
      <c r="I81" s="226"/>
      <c r="J81" s="227">
        <f>ROUND(I81*H81,2)</f>
        <v>0</v>
      </c>
      <c r="K81" s="223" t="s">
        <v>23</v>
      </c>
      <c r="L81" s="71"/>
      <c r="M81" s="228" t="s">
        <v>23</v>
      </c>
      <c r="N81" s="229" t="s">
        <v>43</v>
      </c>
      <c r="O81" s="46"/>
      <c r="P81" s="230">
        <f>O81*H81</f>
        <v>0</v>
      </c>
      <c r="Q81" s="230">
        <v>0</v>
      </c>
      <c r="R81" s="230">
        <f>Q81*H81</f>
        <v>0</v>
      </c>
      <c r="S81" s="230">
        <v>0</v>
      </c>
      <c r="T81" s="231">
        <f>S81*H81</f>
        <v>0</v>
      </c>
      <c r="AR81" s="23" t="s">
        <v>136</v>
      </c>
      <c r="AT81" s="23" t="s">
        <v>131</v>
      </c>
      <c r="AU81" s="23" t="s">
        <v>81</v>
      </c>
      <c r="AY81" s="23" t="s">
        <v>129</v>
      </c>
      <c r="BE81" s="232">
        <f>IF(N81="základní",J81,0)</f>
        <v>0</v>
      </c>
      <c r="BF81" s="232">
        <f>IF(N81="snížená",J81,0)</f>
        <v>0</v>
      </c>
      <c r="BG81" s="232">
        <f>IF(N81="zákl. přenesená",J81,0)</f>
        <v>0</v>
      </c>
      <c r="BH81" s="232">
        <f>IF(N81="sníž. přenesená",J81,0)</f>
        <v>0</v>
      </c>
      <c r="BI81" s="232">
        <f>IF(N81="nulová",J81,0)</f>
        <v>0</v>
      </c>
      <c r="BJ81" s="23" t="s">
        <v>79</v>
      </c>
      <c r="BK81" s="232">
        <f>ROUND(I81*H81,2)</f>
        <v>0</v>
      </c>
      <c r="BL81" s="23" t="s">
        <v>136</v>
      </c>
      <c r="BM81" s="23" t="s">
        <v>529</v>
      </c>
    </row>
    <row r="82" s="1" customFormat="1" ht="16.5" customHeight="1">
      <c r="B82" s="45"/>
      <c r="C82" s="221" t="s">
        <v>81</v>
      </c>
      <c r="D82" s="221" t="s">
        <v>131</v>
      </c>
      <c r="E82" s="222" t="s">
        <v>530</v>
      </c>
      <c r="F82" s="223" t="s">
        <v>531</v>
      </c>
      <c r="G82" s="224" t="s">
        <v>528</v>
      </c>
      <c r="H82" s="225">
        <v>1</v>
      </c>
      <c r="I82" s="226"/>
      <c r="J82" s="227">
        <f>ROUND(I82*H82,2)</f>
        <v>0</v>
      </c>
      <c r="K82" s="223" t="s">
        <v>23</v>
      </c>
      <c r="L82" s="71"/>
      <c r="M82" s="228" t="s">
        <v>23</v>
      </c>
      <c r="N82" s="229" t="s">
        <v>43</v>
      </c>
      <c r="O82" s="46"/>
      <c r="P82" s="230">
        <f>O82*H82</f>
        <v>0</v>
      </c>
      <c r="Q82" s="230">
        <v>0</v>
      </c>
      <c r="R82" s="230">
        <f>Q82*H82</f>
        <v>0</v>
      </c>
      <c r="S82" s="230">
        <v>0</v>
      </c>
      <c r="T82" s="231">
        <f>S82*H82</f>
        <v>0</v>
      </c>
      <c r="AR82" s="23" t="s">
        <v>136</v>
      </c>
      <c r="AT82" s="23" t="s">
        <v>131</v>
      </c>
      <c r="AU82" s="23" t="s">
        <v>81</v>
      </c>
      <c r="AY82" s="23" t="s">
        <v>129</v>
      </c>
      <c r="BE82" s="232">
        <f>IF(N82="základní",J82,0)</f>
        <v>0</v>
      </c>
      <c r="BF82" s="232">
        <f>IF(N82="snížená",J82,0)</f>
        <v>0</v>
      </c>
      <c r="BG82" s="232">
        <f>IF(N82="zákl. přenesená",J82,0)</f>
        <v>0</v>
      </c>
      <c r="BH82" s="232">
        <f>IF(N82="sníž. přenesená",J82,0)</f>
        <v>0</v>
      </c>
      <c r="BI82" s="232">
        <f>IF(N82="nulová",J82,0)</f>
        <v>0</v>
      </c>
      <c r="BJ82" s="23" t="s">
        <v>79</v>
      </c>
      <c r="BK82" s="232">
        <f>ROUND(I82*H82,2)</f>
        <v>0</v>
      </c>
      <c r="BL82" s="23" t="s">
        <v>136</v>
      </c>
      <c r="BM82" s="23" t="s">
        <v>532</v>
      </c>
    </row>
    <row r="83" s="1" customFormat="1" ht="16.5" customHeight="1">
      <c r="B83" s="45"/>
      <c r="C83" s="221" t="s">
        <v>148</v>
      </c>
      <c r="D83" s="221" t="s">
        <v>131</v>
      </c>
      <c r="E83" s="222" t="s">
        <v>533</v>
      </c>
      <c r="F83" s="223" t="s">
        <v>534</v>
      </c>
      <c r="G83" s="224" t="s">
        <v>528</v>
      </c>
      <c r="H83" s="225">
        <v>1</v>
      </c>
      <c r="I83" s="226"/>
      <c r="J83" s="227">
        <f>ROUND(I83*H83,2)</f>
        <v>0</v>
      </c>
      <c r="K83" s="223" t="s">
        <v>23</v>
      </c>
      <c r="L83" s="71"/>
      <c r="M83" s="228" t="s">
        <v>23</v>
      </c>
      <c r="N83" s="229" t="s">
        <v>43</v>
      </c>
      <c r="O83" s="46"/>
      <c r="P83" s="230">
        <f>O83*H83</f>
        <v>0</v>
      </c>
      <c r="Q83" s="230">
        <v>0</v>
      </c>
      <c r="R83" s="230">
        <f>Q83*H83</f>
        <v>0</v>
      </c>
      <c r="S83" s="230">
        <v>0</v>
      </c>
      <c r="T83" s="231">
        <f>S83*H83</f>
        <v>0</v>
      </c>
      <c r="AR83" s="23" t="s">
        <v>136</v>
      </c>
      <c r="AT83" s="23" t="s">
        <v>131</v>
      </c>
      <c r="AU83" s="23" t="s">
        <v>81</v>
      </c>
      <c r="AY83" s="23" t="s">
        <v>129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23" t="s">
        <v>79</v>
      </c>
      <c r="BK83" s="232">
        <f>ROUND(I83*H83,2)</f>
        <v>0</v>
      </c>
      <c r="BL83" s="23" t="s">
        <v>136</v>
      </c>
      <c r="BM83" s="23" t="s">
        <v>535</v>
      </c>
    </row>
    <row r="84" s="1" customFormat="1" ht="16.5" customHeight="1">
      <c r="B84" s="45"/>
      <c r="C84" s="221" t="s">
        <v>136</v>
      </c>
      <c r="D84" s="221" t="s">
        <v>131</v>
      </c>
      <c r="E84" s="222" t="s">
        <v>536</v>
      </c>
      <c r="F84" s="223" t="s">
        <v>537</v>
      </c>
      <c r="G84" s="224" t="s">
        <v>528</v>
      </c>
      <c r="H84" s="225">
        <v>1</v>
      </c>
      <c r="I84" s="226"/>
      <c r="J84" s="227">
        <f>ROUND(I84*H84,2)</f>
        <v>0</v>
      </c>
      <c r="K84" s="223" t="s">
        <v>23</v>
      </c>
      <c r="L84" s="71"/>
      <c r="M84" s="228" t="s">
        <v>23</v>
      </c>
      <c r="N84" s="229" t="s">
        <v>43</v>
      </c>
      <c r="O84" s="46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23" t="s">
        <v>136</v>
      </c>
      <c r="AT84" s="23" t="s">
        <v>131</v>
      </c>
      <c r="AU84" s="23" t="s">
        <v>81</v>
      </c>
      <c r="AY84" s="23" t="s">
        <v>129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23" t="s">
        <v>79</v>
      </c>
      <c r="BK84" s="232">
        <f>ROUND(I84*H84,2)</f>
        <v>0</v>
      </c>
      <c r="BL84" s="23" t="s">
        <v>136</v>
      </c>
      <c r="BM84" s="23" t="s">
        <v>538</v>
      </c>
    </row>
    <row r="85" s="1" customFormat="1" ht="16.5" customHeight="1">
      <c r="B85" s="45"/>
      <c r="C85" s="221" t="s">
        <v>161</v>
      </c>
      <c r="D85" s="221" t="s">
        <v>131</v>
      </c>
      <c r="E85" s="222" t="s">
        <v>539</v>
      </c>
      <c r="F85" s="223" t="s">
        <v>540</v>
      </c>
      <c r="G85" s="224" t="s">
        <v>528</v>
      </c>
      <c r="H85" s="225">
        <v>1</v>
      </c>
      <c r="I85" s="226"/>
      <c r="J85" s="227">
        <f>ROUND(I85*H85,2)</f>
        <v>0</v>
      </c>
      <c r="K85" s="223" t="s">
        <v>23</v>
      </c>
      <c r="L85" s="71"/>
      <c r="M85" s="228" t="s">
        <v>23</v>
      </c>
      <c r="N85" s="229" t="s">
        <v>43</v>
      </c>
      <c r="O85" s="46"/>
      <c r="P85" s="230">
        <f>O85*H85</f>
        <v>0</v>
      </c>
      <c r="Q85" s="230">
        <v>0</v>
      </c>
      <c r="R85" s="230">
        <f>Q85*H85</f>
        <v>0</v>
      </c>
      <c r="S85" s="230">
        <v>0</v>
      </c>
      <c r="T85" s="231">
        <f>S85*H85</f>
        <v>0</v>
      </c>
      <c r="AR85" s="23" t="s">
        <v>136</v>
      </c>
      <c r="AT85" s="23" t="s">
        <v>131</v>
      </c>
      <c r="AU85" s="23" t="s">
        <v>81</v>
      </c>
      <c r="AY85" s="23" t="s">
        <v>129</v>
      </c>
      <c r="BE85" s="232">
        <f>IF(N85="základní",J85,0)</f>
        <v>0</v>
      </c>
      <c r="BF85" s="232">
        <f>IF(N85="snížená",J85,0)</f>
        <v>0</v>
      </c>
      <c r="BG85" s="232">
        <f>IF(N85="zákl. přenesená",J85,0)</f>
        <v>0</v>
      </c>
      <c r="BH85" s="232">
        <f>IF(N85="sníž. přenesená",J85,0)</f>
        <v>0</v>
      </c>
      <c r="BI85" s="232">
        <f>IF(N85="nulová",J85,0)</f>
        <v>0</v>
      </c>
      <c r="BJ85" s="23" t="s">
        <v>79</v>
      </c>
      <c r="BK85" s="232">
        <f>ROUND(I85*H85,2)</f>
        <v>0</v>
      </c>
      <c r="BL85" s="23" t="s">
        <v>136</v>
      </c>
      <c r="BM85" s="23" t="s">
        <v>541</v>
      </c>
    </row>
    <row r="86" s="1" customFormat="1" ht="16.5" customHeight="1">
      <c r="B86" s="45"/>
      <c r="C86" s="221" t="s">
        <v>166</v>
      </c>
      <c r="D86" s="221" t="s">
        <v>131</v>
      </c>
      <c r="E86" s="222" t="s">
        <v>542</v>
      </c>
      <c r="F86" s="223" t="s">
        <v>543</v>
      </c>
      <c r="G86" s="224" t="s">
        <v>528</v>
      </c>
      <c r="H86" s="225">
        <v>1</v>
      </c>
      <c r="I86" s="226"/>
      <c r="J86" s="227">
        <f>ROUND(I86*H86,2)</f>
        <v>0</v>
      </c>
      <c r="K86" s="223" t="s">
        <v>23</v>
      </c>
      <c r="L86" s="71"/>
      <c r="M86" s="228" t="s">
        <v>23</v>
      </c>
      <c r="N86" s="229" t="s">
        <v>43</v>
      </c>
      <c r="O86" s="46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3" t="s">
        <v>136</v>
      </c>
      <c r="AT86" s="23" t="s">
        <v>131</v>
      </c>
      <c r="AU86" s="23" t="s">
        <v>81</v>
      </c>
      <c r="AY86" s="23" t="s">
        <v>129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3" t="s">
        <v>79</v>
      </c>
      <c r="BK86" s="232">
        <f>ROUND(I86*H86,2)</f>
        <v>0</v>
      </c>
      <c r="BL86" s="23" t="s">
        <v>136</v>
      </c>
      <c r="BM86" s="23" t="s">
        <v>544</v>
      </c>
    </row>
    <row r="87" s="1" customFormat="1" ht="16.5" customHeight="1">
      <c r="B87" s="45"/>
      <c r="C87" s="221" t="s">
        <v>175</v>
      </c>
      <c r="D87" s="221" t="s">
        <v>131</v>
      </c>
      <c r="E87" s="222" t="s">
        <v>545</v>
      </c>
      <c r="F87" s="223" t="s">
        <v>546</v>
      </c>
      <c r="G87" s="224" t="s">
        <v>528</v>
      </c>
      <c r="H87" s="225">
        <v>1</v>
      </c>
      <c r="I87" s="226"/>
      <c r="J87" s="227">
        <f>ROUND(I87*H87,2)</f>
        <v>0</v>
      </c>
      <c r="K87" s="223" t="s">
        <v>23</v>
      </c>
      <c r="L87" s="71"/>
      <c r="M87" s="228" t="s">
        <v>23</v>
      </c>
      <c r="N87" s="229" t="s">
        <v>43</v>
      </c>
      <c r="O87" s="46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3" t="s">
        <v>136</v>
      </c>
      <c r="AT87" s="23" t="s">
        <v>131</v>
      </c>
      <c r="AU87" s="23" t="s">
        <v>81</v>
      </c>
      <c r="AY87" s="23" t="s">
        <v>129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3" t="s">
        <v>79</v>
      </c>
      <c r="BK87" s="232">
        <f>ROUND(I87*H87,2)</f>
        <v>0</v>
      </c>
      <c r="BL87" s="23" t="s">
        <v>136</v>
      </c>
      <c r="BM87" s="23" t="s">
        <v>547</v>
      </c>
    </row>
    <row r="88" s="1" customFormat="1" ht="16.5" customHeight="1">
      <c r="B88" s="45"/>
      <c r="C88" s="221" t="s">
        <v>183</v>
      </c>
      <c r="D88" s="221" t="s">
        <v>131</v>
      </c>
      <c r="E88" s="222" t="s">
        <v>548</v>
      </c>
      <c r="F88" s="223" t="s">
        <v>549</v>
      </c>
      <c r="G88" s="224" t="s">
        <v>528</v>
      </c>
      <c r="H88" s="225">
        <v>1</v>
      </c>
      <c r="I88" s="226"/>
      <c r="J88" s="227">
        <f>ROUND(I88*H88,2)</f>
        <v>0</v>
      </c>
      <c r="K88" s="223" t="s">
        <v>23</v>
      </c>
      <c r="L88" s="71"/>
      <c r="M88" s="228" t="s">
        <v>23</v>
      </c>
      <c r="N88" s="229" t="s">
        <v>43</v>
      </c>
      <c r="O88" s="46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3" t="s">
        <v>136</v>
      </c>
      <c r="AT88" s="23" t="s">
        <v>131</v>
      </c>
      <c r="AU88" s="23" t="s">
        <v>81</v>
      </c>
      <c r="AY88" s="23" t="s">
        <v>129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3" t="s">
        <v>79</v>
      </c>
      <c r="BK88" s="232">
        <f>ROUND(I88*H88,2)</f>
        <v>0</v>
      </c>
      <c r="BL88" s="23" t="s">
        <v>136</v>
      </c>
      <c r="BM88" s="23" t="s">
        <v>550</v>
      </c>
    </row>
    <row r="89" s="1" customFormat="1" ht="25.5" customHeight="1">
      <c r="B89" s="45"/>
      <c r="C89" s="221" t="s">
        <v>190</v>
      </c>
      <c r="D89" s="221" t="s">
        <v>131</v>
      </c>
      <c r="E89" s="222" t="s">
        <v>551</v>
      </c>
      <c r="F89" s="223" t="s">
        <v>552</v>
      </c>
      <c r="G89" s="224" t="s">
        <v>528</v>
      </c>
      <c r="H89" s="225">
        <v>1</v>
      </c>
      <c r="I89" s="226"/>
      <c r="J89" s="227">
        <f>ROUND(I89*H89,2)</f>
        <v>0</v>
      </c>
      <c r="K89" s="223" t="s">
        <v>23</v>
      </c>
      <c r="L89" s="71"/>
      <c r="M89" s="228" t="s">
        <v>23</v>
      </c>
      <c r="N89" s="229" t="s">
        <v>43</v>
      </c>
      <c r="O89" s="46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3" t="s">
        <v>136</v>
      </c>
      <c r="AT89" s="23" t="s">
        <v>131</v>
      </c>
      <c r="AU89" s="23" t="s">
        <v>81</v>
      </c>
      <c r="AY89" s="23" t="s">
        <v>129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3" t="s">
        <v>79</v>
      </c>
      <c r="BK89" s="232">
        <f>ROUND(I89*H89,2)</f>
        <v>0</v>
      </c>
      <c r="BL89" s="23" t="s">
        <v>136</v>
      </c>
      <c r="BM89" s="23" t="s">
        <v>553</v>
      </c>
    </row>
    <row r="90" s="1" customFormat="1" ht="16.5" customHeight="1">
      <c r="B90" s="45"/>
      <c r="C90" s="221" t="s">
        <v>196</v>
      </c>
      <c r="D90" s="221" t="s">
        <v>131</v>
      </c>
      <c r="E90" s="222" t="s">
        <v>554</v>
      </c>
      <c r="F90" s="223" t="s">
        <v>555</v>
      </c>
      <c r="G90" s="224" t="s">
        <v>528</v>
      </c>
      <c r="H90" s="225">
        <v>1</v>
      </c>
      <c r="I90" s="226"/>
      <c r="J90" s="227">
        <f>ROUND(I90*H90,2)</f>
        <v>0</v>
      </c>
      <c r="K90" s="223" t="s">
        <v>23</v>
      </c>
      <c r="L90" s="71"/>
      <c r="M90" s="228" t="s">
        <v>23</v>
      </c>
      <c r="N90" s="229" t="s">
        <v>43</v>
      </c>
      <c r="O90" s="46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3" t="s">
        <v>136</v>
      </c>
      <c r="AT90" s="23" t="s">
        <v>131</v>
      </c>
      <c r="AU90" s="23" t="s">
        <v>81</v>
      </c>
      <c r="AY90" s="23" t="s">
        <v>129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3" t="s">
        <v>79</v>
      </c>
      <c r="BK90" s="232">
        <f>ROUND(I90*H90,2)</f>
        <v>0</v>
      </c>
      <c r="BL90" s="23" t="s">
        <v>136</v>
      </c>
      <c r="BM90" s="23" t="s">
        <v>556</v>
      </c>
    </row>
    <row r="91" s="1" customFormat="1" ht="16.5" customHeight="1">
      <c r="B91" s="45"/>
      <c r="C91" s="221" t="s">
        <v>202</v>
      </c>
      <c r="D91" s="221" t="s">
        <v>131</v>
      </c>
      <c r="E91" s="222" t="s">
        <v>557</v>
      </c>
      <c r="F91" s="223" t="s">
        <v>558</v>
      </c>
      <c r="G91" s="224" t="s">
        <v>528</v>
      </c>
      <c r="H91" s="225">
        <v>1</v>
      </c>
      <c r="I91" s="226"/>
      <c r="J91" s="227">
        <f>ROUND(I91*H91,2)</f>
        <v>0</v>
      </c>
      <c r="K91" s="223" t="s">
        <v>23</v>
      </c>
      <c r="L91" s="71"/>
      <c r="M91" s="228" t="s">
        <v>23</v>
      </c>
      <c r="N91" s="229" t="s">
        <v>43</v>
      </c>
      <c r="O91" s="46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3" t="s">
        <v>136</v>
      </c>
      <c r="AT91" s="23" t="s">
        <v>131</v>
      </c>
      <c r="AU91" s="23" t="s">
        <v>81</v>
      </c>
      <c r="AY91" s="23" t="s">
        <v>129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3" t="s">
        <v>79</v>
      </c>
      <c r="BK91" s="232">
        <f>ROUND(I91*H91,2)</f>
        <v>0</v>
      </c>
      <c r="BL91" s="23" t="s">
        <v>136</v>
      </c>
      <c r="BM91" s="23" t="s">
        <v>559</v>
      </c>
    </row>
    <row r="92" s="1" customFormat="1" ht="16.5" customHeight="1">
      <c r="B92" s="45"/>
      <c r="C92" s="221" t="s">
        <v>207</v>
      </c>
      <c r="D92" s="221" t="s">
        <v>131</v>
      </c>
      <c r="E92" s="222" t="s">
        <v>560</v>
      </c>
      <c r="F92" s="223" t="s">
        <v>561</v>
      </c>
      <c r="G92" s="224" t="s">
        <v>528</v>
      </c>
      <c r="H92" s="225">
        <v>2</v>
      </c>
      <c r="I92" s="226"/>
      <c r="J92" s="227">
        <f>ROUND(I92*H92,2)</f>
        <v>0</v>
      </c>
      <c r="K92" s="223" t="s">
        <v>23</v>
      </c>
      <c r="L92" s="71"/>
      <c r="M92" s="228" t="s">
        <v>23</v>
      </c>
      <c r="N92" s="229" t="s">
        <v>43</v>
      </c>
      <c r="O92" s="46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3" t="s">
        <v>136</v>
      </c>
      <c r="AT92" s="23" t="s">
        <v>131</v>
      </c>
      <c r="AU92" s="23" t="s">
        <v>81</v>
      </c>
      <c r="AY92" s="23" t="s">
        <v>129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3" t="s">
        <v>79</v>
      </c>
      <c r="BK92" s="232">
        <f>ROUND(I92*H92,2)</f>
        <v>0</v>
      </c>
      <c r="BL92" s="23" t="s">
        <v>136</v>
      </c>
      <c r="BM92" s="23" t="s">
        <v>562</v>
      </c>
    </row>
    <row r="93" s="1" customFormat="1">
      <c r="B93" s="45"/>
      <c r="C93" s="73"/>
      <c r="D93" s="235" t="s">
        <v>257</v>
      </c>
      <c r="E93" s="73"/>
      <c r="F93" s="276" t="s">
        <v>563</v>
      </c>
      <c r="G93" s="73"/>
      <c r="H93" s="73"/>
      <c r="I93" s="191"/>
      <c r="J93" s="73"/>
      <c r="K93" s="73"/>
      <c r="L93" s="71"/>
      <c r="M93" s="277"/>
      <c r="N93" s="46"/>
      <c r="O93" s="46"/>
      <c r="P93" s="46"/>
      <c r="Q93" s="46"/>
      <c r="R93" s="46"/>
      <c r="S93" s="46"/>
      <c r="T93" s="94"/>
      <c r="AT93" s="23" t="s">
        <v>257</v>
      </c>
      <c r="AU93" s="23" t="s">
        <v>81</v>
      </c>
    </row>
    <row r="94" s="1" customFormat="1" ht="16.5" customHeight="1">
      <c r="B94" s="45"/>
      <c r="C94" s="221" t="s">
        <v>213</v>
      </c>
      <c r="D94" s="221" t="s">
        <v>131</v>
      </c>
      <c r="E94" s="222" t="s">
        <v>564</v>
      </c>
      <c r="F94" s="223" t="s">
        <v>565</v>
      </c>
      <c r="G94" s="224" t="s">
        <v>528</v>
      </c>
      <c r="H94" s="225">
        <v>1</v>
      </c>
      <c r="I94" s="226"/>
      <c r="J94" s="227">
        <f>ROUND(I94*H94,2)</f>
        <v>0</v>
      </c>
      <c r="K94" s="223" t="s">
        <v>23</v>
      </c>
      <c r="L94" s="71"/>
      <c r="M94" s="228" t="s">
        <v>23</v>
      </c>
      <c r="N94" s="229" t="s">
        <v>43</v>
      </c>
      <c r="O94" s="46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3" t="s">
        <v>136</v>
      </c>
      <c r="AT94" s="23" t="s">
        <v>131</v>
      </c>
      <c r="AU94" s="23" t="s">
        <v>81</v>
      </c>
      <c r="AY94" s="23" t="s">
        <v>129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3" t="s">
        <v>79</v>
      </c>
      <c r="BK94" s="232">
        <f>ROUND(I94*H94,2)</f>
        <v>0</v>
      </c>
      <c r="BL94" s="23" t="s">
        <v>136</v>
      </c>
      <c r="BM94" s="23" t="s">
        <v>566</v>
      </c>
    </row>
    <row r="95" s="1" customFormat="1" ht="16.5" customHeight="1">
      <c r="B95" s="45"/>
      <c r="C95" s="221" t="s">
        <v>217</v>
      </c>
      <c r="D95" s="221" t="s">
        <v>131</v>
      </c>
      <c r="E95" s="222" t="s">
        <v>567</v>
      </c>
      <c r="F95" s="223" t="s">
        <v>568</v>
      </c>
      <c r="G95" s="224" t="s">
        <v>528</v>
      </c>
      <c r="H95" s="225">
        <v>1</v>
      </c>
      <c r="I95" s="226"/>
      <c r="J95" s="227">
        <f>ROUND(I95*H95,2)</f>
        <v>0</v>
      </c>
      <c r="K95" s="223" t="s">
        <v>23</v>
      </c>
      <c r="L95" s="71"/>
      <c r="M95" s="228" t="s">
        <v>23</v>
      </c>
      <c r="N95" s="229" t="s">
        <v>43</v>
      </c>
      <c r="O95" s="46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AR95" s="23" t="s">
        <v>136</v>
      </c>
      <c r="AT95" s="23" t="s">
        <v>131</v>
      </c>
      <c r="AU95" s="23" t="s">
        <v>81</v>
      </c>
      <c r="AY95" s="23" t="s">
        <v>129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3" t="s">
        <v>79</v>
      </c>
      <c r="BK95" s="232">
        <f>ROUND(I95*H95,2)</f>
        <v>0</v>
      </c>
      <c r="BL95" s="23" t="s">
        <v>136</v>
      </c>
      <c r="BM95" s="23" t="s">
        <v>569</v>
      </c>
    </row>
    <row r="96" s="1" customFormat="1" ht="16.5" customHeight="1">
      <c r="B96" s="45"/>
      <c r="C96" s="221" t="s">
        <v>10</v>
      </c>
      <c r="D96" s="221" t="s">
        <v>131</v>
      </c>
      <c r="E96" s="222" t="s">
        <v>570</v>
      </c>
      <c r="F96" s="223" t="s">
        <v>571</v>
      </c>
      <c r="G96" s="224" t="s">
        <v>528</v>
      </c>
      <c r="H96" s="225">
        <v>1</v>
      </c>
      <c r="I96" s="226"/>
      <c r="J96" s="227">
        <f>ROUND(I96*H96,2)</f>
        <v>0</v>
      </c>
      <c r="K96" s="223" t="s">
        <v>23</v>
      </c>
      <c r="L96" s="71"/>
      <c r="M96" s="228" t="s">
        <v>23</v>
      </c>
      <c r="N96" s="229" t="s">
        <v>43</v>
      </c>
      <c r="O96" s="46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3" t="s">
        <v>136</v>
      </c>
      <c r="AT96" s="23" t="s">
        <v>131</v>
      </c>
      <c r="AU96" s="23" t="s">
        <v>81</v>
      </c>
      <c r="AY96" s="23" t="s">
        <v>129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3" t="s">
        <v>79</v>
      </c>
      <c r="BK96" s="232">
        <f>ROUND(I96*H96,2)</f>
        <v>0</v>
      </c>
      <c r="BL96" s="23" t="s">
        <v>136</v>
      </c>
      <c r="BM96" s="23" t="s">
        <v>572</v>
      </c>
    </row>
    <row r="97" s="1" customFormat="1" ht="51" customHeight="1">
      <c r="B97" s="45"/>
      <c r="C97" s="221" t="s">
        <v>224</v>
      </c>
      <c r="D97" s="221" t="s">
        <v>131</v>
      </c>
      <c r="E97" s="222" t="s">
        <v>573</v>
      </c>
      <c r="F97" s="223" t="s">
        <v>574</v>
      </c>
      <c r="G97" s="224" t="s">
        <v>528</v>
      </c>
      <c r="H97" s="225">
        <v>1</v>
      </c>
      <c r="I97" s="226"/>
      <c r="J97" s="227">
        <f>ROUND(I97*H97,2)</f>
        <v>0</v>
      </c>
      <c r="K97" s="223" t="s">
        <v>23</v>
      </c>
      <c r="L97" s="71"/>
      <c r="M97" s="228" t="s">
        <v>23</v>
      </c>
      <c r="N97" s="278" t="s">
        <v>43</v>
      </c>
      <c r="O97" s="279"/>
      <c r="P97" s="280">
        <f>O97*H97</f>
        <v>0</v>
      </c>
      <c r="Q97" s="280">
        <v>0</v>
      </c>
      <c r="R97" s="280">
        <f>Q97*H97</f>
        <v>0</v>
      </c>
      <c r="S97" s="280">
        <v>0</v>
      </c>
      <c r="T97" s="281">
        <f>S97*H97</f>
        <v>0</v>
      </c>
      <c r="AR97" s="23" t="s">
        <v>136</v>
      </c>
      <c r="AT97" s="23" t="s">
        <v>131</v>
      </c>
      <c r="AU97" s="23" t="s">
        <v>81</v>
      </c>
      <c r="AY97" s="23" t="s">
        <v>129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3" t="s">
        <v>79</v>
      </c>
      <c r="BK97" s="232">
        <f>ROUND(I97*H97,2)</f>
        <v>0</v>
      </c>
      <c r="BL97" s="23" t="s">
        <v>136</v>
      </c>
      <c r="BM97" s="23" t="s">
        <v>575</v>
      </c>
    </row>
    <row r="98" s="1" customFormat="1" ht="6.96" customHeight="1">
      <c r="B98" s="66"/>
      <c r="C98" s="67"/>
      <c r="D98" s="67"/>
      <c r="E98" s="67"/>
      <c r="F98" s="67"/>
      <c r="G98" s="67"/>
      <c r="H98" s="67"/>
      <c r="I98" s="166"/>
      <c r="J98" s="67"/>
      <c r="K98" s="67"/>
      <c r="L98" s="71"/>
    </row>
  </sheetData>
  <sheetProtection sheet="1" autoFilter="0" formatColumns="0" formatRows="0" objects="1" scenarios="1" spinCount="100000" saltValue="sX632BRZHvmvkviih8TKl8EbmbuTeC0d/hTqwIdEBietT1zV91E/vpdXFIy/CZg18L+zjg1NgPGsNC/Yrf0WWw==" hashValue="AzNDeep93DtGk/ZIr5hnnz23eP9dR4sg4O0+DbsRa5XBSuAc6F8luly2iYfvxdo5rSfhfn6XD4EXEeKJOl1HuA==" algorithmName="SHA-512" password="CC35"/>
  <autoFilter ref="C77:K97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2" customWidth="1"/>
    <col min="2" max="2" width="1.664063" style="282" customWidth="1"/>
    <col min="3" max="4" width="5" style="282" customWidth="1"/>
    <col min="5" max="5" width="11.67" style="282" customWidth="1"/>
    <col min="6" max="6" width="9.17" style="282" customWidth="1"/>
    <col min="7" max="7" width="5" style="282" customWidth="1"/>
    <col min="8" max="8" width="77.83" style="282" customWidth="1"/>
    <col min="9" max="10" width="20" style="282" customWidth="1"/>
    <col min="11" max="11" width="1.664063" style="282" customWidth="1"/>
  </cols>
  <sheetData>
    <row r="1" ht="37.5" customHeight="1"/>
    <row r="2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4" customFormat="1" ht="45" customHeight="1">
      <c r="B3" s="286"/>
      <c r="C3" s="287" t="s">
        <v>576</v>
      </c>
      <c r="D3" s="287"/>
      <c r="E3" s="287"/>
      <c r="F3" s="287"/>
      <c r="G3" s="287"/>
      <c r="H3" s="287"/>
      <c r="I3" s="287"/>
      <c r="J3" s="287"/>
      <c r="K3" s="288"/>
    </row>
    <row r="4" ht="25.5" customHeight="1">
      <c r="B4" s="289"/>
      <c r="C4" s="290" t="s">
        <v>577</v>
      </c>
      <c r="D4" s="290"/>
      <c r="E4" s="290"/>
      <c r="F4" s="290"/>
      <c r="G4" s="290"/>
      <c r="H4" s="290"/>
      <c r="I4" s="290"/>
      <c r="J4" s="290"/>
      <c r="K4" s="291"/>
    </row>
    <row r="5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ht="15" customHeight="1">
      <c r="B6" s="289"/>
      <c r="C6" s="293" t="s">
        <v>578</v>
      </c>
      <c r="D6" s="293"/>
      <c r="E6" s="293"/>
      <c r="F6" s="293"/>
      <c r="G6" s="293"/>
      <c r="H6" s="293"/>
      <c r="I6" s="293"/>
      <c r="J6" s="293"/>
      <c r="K6" s="291"/>
    </row>
    <row r="7" ht="15" customHeight="1">
      <c r="B7" s="294"/>
      <c r="C7" s="293" t="s">
        <v>579</v>
      </c>
      <c r="D7" s="293"/>
      <c r="E7" s="293"/>
      <c r="F7" s="293"/>
      <c r="G7" s="293"/>
      <c r="H7" s="293"/>
      <c r="I7" s="293"/>
      <c r="J7" s="293"/>
      <c r="K7" s="291"/>
    </row>
    <row r="8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ht="15" customHeight="1">
      <c r="B9" s="294"/>
      <c r="C9" s="293" t="s">
        <v>580</v>
      </c>
      <c r="D9" s="293"/>
      <c r="E9" s="293"/>
      <c r="F9" s="293"/>
      <c r="G9" s="293"/>
      <c r="H9" s="293"/>
      <c r="I9" s="293"/>
      <c r="J9" s="293"/>
      <c r="K9" s="291"/>
    </row>
    <row r="10" ht="15" customHeight="1">
      <c r="B10" s="294"/>
      <c r="C10" s="293"/>
      <c r="D10" s="293" t="s">
        <v>581</v>
      </c>
      <c r="E10" s="293"/>
      <c r="F10" s="293"/>
      <c r="G10" s="293"/>
      <c r="H10" s="293"/>
      <c r="I10" s="293"/>
      <c r="J10" s="293"/>
      <c r="K10" s="291"/>
    </row>
    <row r="11" ht="15" customHeight="1">
      <c r="B11" s="294"/>
      <c r="C11" s="295"/>
      <c r="D11" s="293" t="s">
        <v>582</v>
      </c>
      <c r="E11" s="293"/>
      <c r="F11" s="293"/>
      <c r="G11" s="293"/>
      <c r="H11" s="293"/>
      <c r="I11" s="293"/>
      <c r="J11" s="293"/>
      <c r="K11" s="291"/>
    </row>
    <row r="12" ht="12.75" customHeight="1">
      <c r="B12" s="294"/>
      <c r="C12" s="295"/>
      <c r="D12" s="295"/>
      <c r="E12" s="295"/>
      <c r="F12" s="295"/>
      <c r="G12" s="295"/>
      <c r="H12" s="295"/>
      <c r="I12" s="295"/>
      <c r="J12" s="295"/>
      <c r="K12" s="291"/>
    </row>
    <row r="13" ht="15" customHeight="1">
      <c r="B13" s="294"/>
      <c r="C13" s="295"/>
      <c r="D13" s="293" t="s">
        <v>583</v>
      </c>
      <c r="E13" s="293"/>
      <c r="F13" s="293"/>
      <c r="G13" s="293"/>
      <c r="H13" s="293"/>
      <c r="I13" s="293"/>
      <c r="J13" s="293"/>
      <c r="K13" s="291"/>
    </row>
    <row r="14" ht="15" customHeight="1">
      <c r="B14" s="294"/>
      <c r="C14" s="295"/>
      <c r="D14" s="293" t="s">
        <v>584</v>
      </c>
      <c r="E14" s="293"/>
      <c r="F14" s="293"/>
      <c r="G14" s="293"/>
      <c r="H14" s="293"/>
      <c r="I14" s="293"/>
      <c r="J14" s="293"/>
      <c r="K14" s="291"/>
    </row>
    <row r="15" ht="15" customHeight="1">
      <c r="B15" s="294"/>
      <c r="C15" s="295"/>
      <c r="D15" s="293" t="s">
        <v>585</v>
      </c>
      <c r="E15" s="293"/>
      <c r="F15" s="293"/>
      <c r="G15" s="293"/>
      <c r="H15" s="293"/>
      <c r="I15" s="293"/>
      <c r="J15" s="293"/>
      <c r="K15" s="291"/>
    </row>
    <row r="16" ht="15" customHeight="1">
      <c r="B16" s="294"/>
      <c r="C16" s="295"/>
      <c r="D16" s="295"/>
      <c r="E16" s="296" t="s">
        <v>83</v>
      </c>
      <c r="F16" s="293" t="s">
        <v>586</v>
      </c>
      <c r="G16" s="293"/>
      <c r="H16" s="293"/>
      <c r="I16" s="293"/>
      <c r="J16" s="293"/>
      <c r="K16" s="291"/>
    </row>
    <row r="17" ht="15" customHeight="1">
      <c r="B17" s="294"/>
      <c r="C17" s="295"/>
      <c r="D17" s="295"/>
      <c r="E17" s="296" t="s">
        <v>78</v>
      </c>
      <c r="F17" s="293" t="s">
        <v>587</v>
      </c>
      <c r="G17" s="293"/>
      <c r="H17" s="293"/>
      <c r="I17" s="293"/>
      <c r="J17" s="293"/>
      <c r="K17" s="291"/>
    </row>
    <row r="18" ht="15" customHeight="1">
      <c r="B18" s="294"/>
      <c r="C18" s="295"/>
      <c r="D18" s="295"/>
      <c r="E18" s="296" t="s">
        <v>588</v>
      </c>
      <c r="F18" s="293" t="s">
        <v>589</v>
      </c>
      <c r="G18" s="293"/>
      <c r="H18" s="293"/>
      <c r="I18" s="293"/>
      <c r="J18" s="293"/>
      <c r="K18" s="291"/>
    </row>
    <row r="19" ht="15" customHeight="1">
      <c r="B19" s="294"/>
      <c r="C19" s="295"/>
      <c r="D19" s="295"/>
      <c r="E19" s="296" t="s">
        <v>590</v>
      </c>
      <c r="F19" s="293" t="s">
        <v>591</v>
      </c>
      <c r="G19" s="293"/>
      <c r="H19" s="293"/>
      <c r="I19" s="293"/>
      <c r="J19" s="293"/>
      <c r="K19" s="291"/>
    </row>
    <row r="20" ht="15" customHeight="1">
      <c r="B20" s="294"/>
      <c r="C20" s="295"/>
      <c r="D20" s="295"/>
      <c r="E20" s="296" t="s">
        <v>592</v>
      </c>
      <c r="F20" s="293" t="s">
        <v>593</v>
      </c>
      <c r="G20" s="293"/>
      <c r="H20" s="293"/>
      <c r="I20" s="293"/>
      <c r="J20" s="293"/>
      <c r="K20" s="291"/>
    </row>
    <row r="21" ht="15" customHeight="1">
      <c r="B21" s="294"/>
      <c r="C21" s="295"/>
      <c r="D21" s="295"/>
      <c r="E21" s="296" t="s">
        <v>594</v>
      </c>
      <c r="F21" s="293" t="s">
        <v>595</v>
      </c>
      <c r="G21" s="293"/>
      <c r="H21" s="293"/>
      <c r="I21" s="293"/>
      <c r="J21" s="293"/>
      <c r="K21" s="291"/>
    </row>
    <row r="22" ht="12.75" customHeight="1">
      <c r="B22" s="294"/>
      <c r="C22" s="295"/>
      <c r="D22" s="295"/>
      <c r="E22" s="295"/>
      <c r="F22" s="295"/>
      <c r="G22" s="295"/>
      <c r="H22" s="295"/>
      <c r="I22" s="295"/>
      <c r="J22" s="295"/>
      <c r="K22" s="291"/>
    </row>
    <row r="23" ht="15" customHeight="1">
      <c r="B23" s="294"/>
      <c r="C23" s="293" t="s">
        <v>596</v>
      </c>
      <c r="D23" s="293"/>
      <c r="E23" s="293"/>
      <c r="F23" s="293"/>
      <c r="G23" s="293"/>
      <c r="H23" s="293"/>
      <c r="I23" s="293"/>
      <c r="J23" s="293"/>
      <c r="K23" s="291"/>
    </row>
    <row r="24" ht="15" customHeight="1">
      <c r="B24" s="294"/>
      <c r="C24" s="293" t="s">
        <v>597</v>
      </c>
      <c r="D24" s="293"/>
      <c r="E24" s="293"/>
      <c r="F24" s="293"/>
      <c r="G24" s="293"/>
      <c r="H24" s="293"/>
      <c r="I24" s="293"/>
      <c r="J24" s="293"/>
      <c r="K24" s="291"/>
    </row>
    <row r="25" ht="15" customHeight="1">
      <c r="B25" s="294"/>
      <c r="C25" s="293"/>
      <c r="D25" s="293" t="s">
        <v>598</v>
      </c>
      <c r="E25" s="293"/>
      <c r="F25" s="293"/>
      <c r="G25" s="293"/>
      <c r="H25" s="293"/>
      <c r="I25" s="293"/>
      <c r="J25" s="293"/>
      <c r="K25" s="291"/>
    </row>
    <row r="26" ht="15" customHeight="1">
      <c r="B26" s="294"/>
      <c r="C26" s="295"/>
      <c r="D26" s="293" t="s">
        <v>599</v>
      </c>
      <c r="E26" s="293"/>
      <c r="F26" s="293"/>
      <c r="G26" s="293"/>
      <c r="H26" s="293"/>
      <c r="I26" s="293"/>
      <c r="J26" s="293"/>
      <c r="K26" s="291"/>
    </row>
    <row r="27" ht="12.75" customHeight="1">
      <c r="B27" s="294"/>
      <c r="C27" s="295"/>
      <c r="D27" s="295"/>
      <c r="E27" s="295"/>
      <c r="F27" s="295"/>
      <c r="G27" s="295"/>
      <c r="H27" s="295"/>
      <c r="I27" s="295"/>
      <c r="J27" s="295"/>
      <c r="K27" s="291"/>
    </row>
    <row r="28" ht="15" customHeight="1">
      <c r="B28" s="294"/>
      <c r="C28" s="295"/>
      <c r="D28" s="293" t="s">
        <v>600</v>
      </c>
      <c r="E28" s="293"/>
      <c r="F28" s="293"/>
      <c r="G28" s="293"/>
      <c r="H28" s="293"/>
      <c r="I28" s="293"/>
      <c r="J28" s="293"/>
      <c r="K28" s="291"/>
    </row>
    <row r="29" ht="15" customHeight="1">
      <c r="B29" s="294"/>
      <c r="C29" s="295"/>
      <c r="D29" s="293" t="s">
        <v>601</v>
      </c>
      <c r="E29" s="293"/>
      <c r="F29" s="293"/>
      <c r="G29" s="293"/>
      <c r="H29" s="293"/>
      <c r="I29" s="293"/>
      <c r="J29" s="293"/>
      <c r="K29" s="291"/>
    </row>
    <row r="30" ht="12.75" customHeight="1">
      <c r="B30" s="294"/>
      <c r="C30" s="295"/>
      <c r="D30" s="295"/>
      <c r="E30" s="295"/>
      <c r="F30" s="295"/>
      <c r="G30" s="295"/>
      <c r="H30" s="295"/>
      <c r="I30" s="295"/>
      <c r="J30" s="295"/>
      <c r="K30" s="291"/>
    </row>
    <row r="31" ht="15" customHeight="1">
      <c r="B31" s="294"/>
      <c r="C31" s="295"/>
      <c r="D31" s="293" t="s">
        <v>602</v>
      </c>
      <c r="E31" s="293"/>
      <c r="F31" s="293"/>
      <c r="G31" s="293"/>
      <c r="H31" s="293"/>
      <c r="I31" s="293"/>
      <c r="J31" s="293"/>
      <c r="K31" s="291"/>
    </row>
    <row r="32" ht="15" customHeight="1">
      <c r="B32" s="294"/>
      <c r="C32" s="295"/>
      <c r="D32" s="293" t="s">
        <v>603</v>
      </c>
      <c r="E32" s="293"/>
      <c r="F32" s="293"/>
      <c r="G32" s="293"/>
      <c r="H32" s="293"/>
      <c r="I32" s="293"/>
      <c r="J32" s="293"/>
      <c r="K32" s="291"/>
    </row>
    <row r="33" ht="15" customHeight="1">
      <c r="B33" s="294"/>
      <c r="C33" s="295"/>
      <c r="D33" s="293" t="s">
        <v>604</v>
      </c>
      <c r="E33" s="293"/>
      <c r="F33" s="293"/>
      <c r="G33" s="293"/>
      <c r="H33" s="293"/>
      <c r="I33" s="293"/>
      <c r="J33" s="293"/>
      <c r="K33" s="291"/>
    </row>
    <row r="34" ht="15" customHeight="1">
      <c r="B34" s="294"/>
      <c r="C34" s="295"/>
      <c r="D34" s="293"/>
      <c r="E34" s="297" t="s">
        <v>114</v>
      </c>
      <c r="F34" s="293"/>
      <c r="G34" s="293" t="s">
        <v>605</v>
      </c>
      <c r="H34" s="293"/>
      <c r="I34" s="293"/>
      <c r="J34" s="293"/>
      <c r="K34" s="291"/>
    </row>
    <row r="35" ht="30.75" customHeight="1">
      <c r="B35" s="294"/>
      <c r="C35" s="295"/>
      <c r="D35" s="293"/>
      <c r="E35" s="297" t="s">
        <v>606</v>
      </c>
      <c r="F35" s="293"/>
      <c r="G35" s="293" t="s">
        <v>607</v>
      </c>
      <c r="H35" s="293"/>
      <c r="I35" s="293"/>
      <c r="J35" s="293"/>
      <c r="K35" s="291"/>
    </row>
    <row r="36" ht="15" customHeight="1">
      <c r="B36" s="294"/>
      <c r="C36" s="295"/>
      <c r="D36" s="293"/>
      <c r="E36" s="297" t="s">
        <v>53</v>
      </c>
      <c r="F36" s="293"/>
      <c r="G36" s="293" t="s">
        <v>608</v>
      </c>
      <c r="H36" s="293"/>
      <c r="I36" s="293"/>
      <c r="J36" s="293"/>
      <c r="K36" s="291"/>
    </row>
    <row r="37" ht="15" customHeight="1">
      <c r="B37" s="294"/>
      <c r="C37" s="295"/>
      <c r="D37" s="293"/>
      <c r="E37" s="297" t="s">
        <v>115</v>
      </c>
      <c r="F37" s="293"/>
      <c r="G37" s="293" t="s">
        <v>609</v>
      </c>
      <c r="H37" s="293"/>
      <c r="I37" s="293"/>
      <c r="J37" s="293"/>
      <c r="K37" s="291"/>
    </row>
    <row r="38" ht="15" customHeight="1">
      <c r="B38" s="294"/>
      <c r="C38" s="295"/>
      <c r="D38" s="293"/>
      <c r="E38" s="297" t="s">
        <v>116</v>
      </c>
      <c r="F38" s="293"/>
      <c r="G38" s="293" t="s">
        <v>610</v>
      </c>
      <c r="H38" s="293"/>
      <c r="I38" s="293"/>
      <c r="J38" s="293"/>
      <c r="K38" s="291"/>
    </row>
    <row r="39" ht="15" customHeight="1">
      <c r="B39" s="294"/>
      <c r="C39" s="295"/>
      <c r="D39" s="293"/>
      <c r="E39" s="297" t="s">
        <v>117</v>
      </c>
      <c r="F39" s="293"/>
      <c r="G39" s="293" t="s">
        <v>611</v>
      </c>
      <c r="H39" s="293"/>
      <c r="I39" s="293"/>
      <c r="J39" s="293"/>
      <c r="K39" s="291"/>
    </row>
    <row r="40" ht="15" customHeight="1">
      <c r="B40" s="294"/>
      <c r="C40" s="295"/>
      <c r="D40" s="293"/>
      <c r="E40" s="297" t="s">
        <v>612</v>
      </c>
      <c r="F40" s="293"/>
      <c r="G40" s="293" t="s">
        <v>613</v>
      </c>
      <c r="H40" s="293"/>
      <c r="I40" s="293"/>
      <c r="J40" s="293"/>
      <c r="K40" s="291"/>
    </row>
    <row r="41" ht="15" customHeight="1">
      <c r="B41" s="294"/>
      <c r="C41" s="295"/>
      <c r="D41" s="293"/>
      <c r="E41" s="297"/>
      <c r="F41" s="293"/>
      <c r="G41" s="293" t="s">
        <v>614</v>
      </c>
      <c r="H41" s="293"/>
      <c r="I41" s="293"/>
      <c r="J41" s="293"/>
      <c r="K41" s="291"/>
    </row>
    <row r="42" ht="15" customHeight="1">
      <c r="B42" s="294"/>
      <c r="C42" s="295"/>
      <c r="D42" s="293"/>
      <c r="E42" s="297" t="s">
        <v>615</v>
      </c>
      <c r="F42" s="293"/>
      <c r="G42" s="293" t="s">
        <v>616</v>
      </c>
      <c r="H42" s="293"/>
      <c r="I42" s="293"/>
      <c r="J42" s="293"/>
      <c r="K42" s="291"/>
    </row>
    <row r="43" ht="15" customHeight="1">
      <c r="B43" s="294"/>
      <c r="C43" s="295"/>
      <c r="D43" s="293"/>
      <c r="E43" s="297" t="s">
        <v>119</v>
      </c>
      <c r="F43" s="293"/>
      <c r="G43" s="293" t="s">
        <v>617</v>
      </c>
      <c r="H43" s="293"/>
      <c r="I43" s="293"/>
      <c r="J43" s="293"/>
      <c r="K43" s="291"/>
    </row>
    <row r="44" ht="12.75" customHeight="1">
      <c r="B44" s="294"/>
      <c r="C44" s="295"/>
      <c r="D44" s="293"/>
      <c r="E44" s="293"/>
      <c r="F44" s="293"/>
      <c r="G44" s="293"/>
      <c r="H44" s="293"/>
      <c r="I44" s="293"/>
      <c r="J44" s="293"/>
      <c r="K44" s="291"/>
    </row>
    <row r="45" ht="15" customHeight="1">
      <c r="B45" s="294"/>
      <c r="C45" s="295"/>
      <c r="D45" s="293" t="s">
        <v>618</v>
      </c>
      <c r="E45" s="293"/>
      <c r="F45" s="293"/>
      <c r="G45" s="293"/>
      <c r="H45" s="293"/>
      <c r="I45" s="293"/>
      <c r="J45" s="293"/>
      <c r="K45" s="291"/>
    </row>
    <row r="46" ht="15" customHeight="1">
      <c r="B46" s="294"/>
      <c r="C46" s="295"/>
      <c r="D46" s="295"/>
      <c r="E46" s="293" t="s">
        <v>619</v>
      </c>
      <c r="F46" s="293"/>
      <c r="G46" s="293"/>
      <c r="H46" s="293"/>
      <c r="I46" s="293"/>
      <c r="J46" s="293"/>
      <c r="K46" s="291"/>
    </row>
    <row r="47" ht="15" customHeight="1">
      <c r="B47" s="294"/>
      <c r="C47" s="295"/>
      <c r="D47" s="295"/>
      <c r="E47" s="293" t="s">
        <v>620</v>
      </c>
      <c r="F47" s="293"/>
      <c r="G47" s="293"/>
      <c r="H47" s="293"/>
      <c r="I47" s="293"/>
      <c r="J47" s="293"/>
      <c r="K47" s="291"/>
    </row>
    <row r="48" ht="15" customHeight="1">
      <c r="B48" s="294"/>
      <c r="C48" s="295"/>
      <c r="D48" s="295"/>
      <c r="E48" s="293" t="s">
        <v>621</v>
      </c>
      <c r="F48" s="293"/>
      <c r="G48" s="293"/>
      <c r="H48" s="293"/>
      <c r="I48" s="293"/>
      <c r="J48" s="293"/>
      <c r="K48" s="291"/>
    </row>
    <row r="49" ht="15" customHeight="1">
      <c r="B49" s="294"/>
      <c r="C49" s="295"/>
      <c r="D49" s="293" t="s">
        <v>622</v>
      </c>
      <c r="E49" s="293"/>
      <c r="F49" s="293"/>
      <c r="G49" s="293"/>
      <c r="H49" s="293"/>
      <c r="I49" s="293"/>
      <c r="J49" s="293"/>
      <c r="K49" s="291"/>
    </row>
    <row r="50" ht="25.5" customHeight="1">
      <c r="B50" s="289"/>
      <c r="C50" s="290" t="s">
        <v>623</v>
      </c>
      <c r="D50" s="290"/>
      <c r="E50" s="290"/>
      <c r="F50" s="290"/>
      <c r="G50" s="290"/>
      <c r="H50" s="290"/>
      <c r="I50" s="290"/>
      <c r="J50" s="290"/>
      <c r="K50" s="291"/>
    </row>
    <row r="51" ht="5.25" customHeight="1">
      <c r="B51" s="289"/>
      <c r="C51" s="292"/>
      <c r="D51" s="292"/>
      <c r="E51" s="292"/>
      <c r="F51" s="292"/>
      <c r="G51" s="292"/>
      <c r="H51" s="292"/>
      <c r="I51" s="292"/>
      <c r="J51" s="292"/>
      <c r="K51" s="291"/>
    </row>
    <row r="52" ht="15" customHeight="1">
      <c r="B52" s="289"/>
      <c r="C52" s="293" t="s">
        <v>624</v>
      </c>
      <c r="D52" s="293"/>
      <c r="E52" s="293"/>
      <c r="F52" s="293"/>
      <c r="G52" s="293"/>
      <c r="H52" s="293"/>
      <c r="I52" s="293"/>
      <c r="J52" s="293"/>
      <c r="K52" s="291"/>
    </row>
    <row r="53" ht="15" customHeight="1">
      <c r="B53" s="289"/>
      <c r="C53" s="293" t="s">
        <v>625</v>
      </c>
      <c r="D53" s="293"/>
      <c r="E53" s="293"/>
      <c r="F53" s="293"/>
      <c r="G53" s="293"/>
      <c r="H53" s="293"/>
      <c r="I53" s="293"/>
      <c r="J53" s="293"/>
      <c r="K53" s="291"/>
    </row>
    <row r="54" ht="12.75" customHeight="1">
      <c r="B54" s="289"/>
      <c r="C54" s="293"/>
      <c r="D54" s="293"/>
      <c r="E54" s="293"/>
      <c r="F54" s="293"/>
      <c r="G54" s="293"/>
      <c r="H54" s="293"/>
      <c r="I54" s="293"/>
      <c r="J54" s="293"/>
      <c r="K54" s="291"/>
    </row>
    <row r="55" ht="15" customHeight="1">
      <c r="B55" s="289"/>
      <c r="C55" s="293" t="s">
        <v>626</v>
      </c>
      <c r="D55" s="293"/>
      <c r="E55" s="293"/>
      <c r="F55" s="293"/>
      <c r="G55" s="293"/>
      <c r="H55" s="293"/>
      <c r="I55" s="293"/>
      <c r="J55" s="293"/>
      <c r="K55" s="291"/>
    </row>
    <row r="56" ht="15" customHeight="1">
      <c r="B56" s="289"/>
      <c r="C56" s="295"/>
      <c r="D56" s="293" t="s">
        <v>627</v>
      </c>
      <c r="E56" s="293"/>
      <c r="F56" s="293"/>
      <c r="G56" s="293"/>
      <c r="H56" s="293"/>
      <c r="I56" s="293"/>
      <c r="J56" s="293"/>
      <c r="K56" s="291"/>
    </row>
    <row r="57" ht="15" customHeight="1">
      <c r="B57" s="289"/>
      <c r="C57" s="295"/>
      <c r="D57" s="293" t="s">
        <v>628</v>
      </c>
      <c r="E57" s="293"/>
      <c r="F57" s="293"/>
      <c r="G57" s="293"/>
      <c r="H57" s="293"/>
      <c r="I57" s="293"/>
      <c r="J57" s="293"/>
      <c r="K57" s="291"/>
    </row>
    <row r="58" ht="15" customHeight="1">
      <c r="B58" s="289"/>
      <c r="C58" s="295"/>
      <c r="D58" s="293" t="s">
        <v>629</v>
      </c>
      <c r="E58" s="293"/>
      <c r="F58" s="293"/>
      <c r="G58" s="293"/>
      <c r="H58" s="293"/>
      <c r="I58" s="293"/>
      <c r="J58" s="293"/>
      <c r="K58" s="291"/>
    </row>
    <row r="59" ht="15" customHeight="1">
      <c r="B59" s="289"/>
      <c r="C59" s="295"/>
      <c r="D59" s="293" t="s">
        <v>630</v>
      </c>
      <c r="E59" s="293"/>
      <c r="F59" s="293"/>
      <c r="G59" s="293"/>
      <c r="H59" s="293"/>
      <c r="I59" s="293"/>
      <c r="J59" s="293"/>
      <c r="K59" s="291"/>
    </row>
    <row r="60" ht="15" customHeight="1">
      <c r="B60" s="289"/>
      <c r="C60" s="295"/>
      <c r="D60" s="298" t="s">
        <v>631</v>
      </c>
      <c r="E60" s="298"/>
      <c r="F60" s="298"/>
      <c r="G60" s="298"/>
      <c r="H60" s="298"/>
      <c r="I60" s="298"/>
      <c r="J60" s="298"/>
      <c r="K60" s="291"/>
    </row>
    <row r="61" ht="15" customHeight="1">
      <c r="B61" s="289"/>
      <c r="C61" s="295"/>
      <c r="D61" s="293" t="s">
        <v>632</v>
      </c>
      <c r="E61" s="293"/>
      <c r="F61" s="293"/>
      <c r="G61" s="293"/>
      <c r="H61" s="293"/>
      <c r="I61" s="293"/>
      <c r="J61" s="293"/>
      <c r="K61" s="291"/>
    </row>
    <row r="62" ht="12.75" customHeight="1">
      <c r="B62" s="289"/>
      <c r="C62" s="295"/>
      <c r="D62" s="295"/>
      <c r="E62" s="299"/>
      <c r="F62" s="295"/>
      <c r="G62" s="295"/>
      <c r="H62" s="295"/>
      <c r="I62" s="295"/>
      <c r="J62" s="295"/>
      <c r="K62" s="291"/>
    </row>
    <row r="63" ht="15" customHeight="1">
      <c r="B63" s="289"/>
      <c r="C63" s="295"/>
      <c r="D63" s="293" t="s">
        <v>633</v>
      </c>
      <c r="E63" s="293"/>
      <c r="F63" s="293"/>
      <c r="G63" s="293"/>
      <c r="H63" s="293"/>
      <c r="I63" s="293"/>
      <c r="J63" s="293"/>
      <c r="K63" s="291"/>
    </row>
    <row r="64" ht="15" customHeight="1">
      <c r="B64" s="289"/>
      <c r="C64" s="295"/>
      <c r="D64" s="298" t="s">
        <v>634</v>
      </c>
      <c r="E64" s="298"/>
      <c r="F64" s="298"/>
      <c r="G64" s="298"/>
      <c r="H64" s="298"/>
      <c r="I64" s="298"/>
      <c r="J64" s="298"/>
      <c r="K64" s="291"/>
    </row>
    <row r="65" ht="15" customHeight="1">
      <c r="B65" s="289"/>
      <c r="C65" s="295"/>
      <c r="D65" s="293" t="s">
        <v>635</v>
      </c>
      <c r="E65" s="293"/>
      <c r="F65" s="293"/>
      <c r="G65" s="293"/>
      <c r="H65" s="293"/>
      <c r="I65" s="293"/>
      <c r="J65" s="293"/>
      <c r="K65" s="291"/>
    </row>
    <row r="66" ht="15" customHeight="1">
      <c r="B66" s="289"/>
      <c r="C66" s="295"/>
      <c r="D66" s="293" t="s">
        <v>636</v>
      </c>
      <c r="E66" s="293"/>
      <c r="F66" s="293"/>
      <c r="G66" s="293"/>
      <c r="H66" s="293"/>
      <c r="I66" s="293"/>
      <c r="J66" s="293"/>
      <c r="K66" s="291"/>
    </row>
    <row r="67" ht="15" customHeight="1">
      <c r="B67" s="289"/>
      <c r="C67" s="295"/>
      <c r="D67" s="293" t="s">
        <v>637</v>
      </c>
      <c r="E67" s="293"/>
      <c r="F67" s="293"/>
      <c r="G67" s="293"/>
      <c r="H67" s="293"/>
      <c r="I67" s="293"/>
      <c r="J67" s="293"/>
      <c r="K67" s="291"/>
    </row>
    <row r="68" ht="15" customHeight="1">
      <c r="B68" s="289"/>
      <c r="C68" s="295"/>
      <c r="D68" s="293" t="s">
        <v>638</v>
      </c>
      <c r="E68" s="293"/>
      <c r="F68" s="293"/>
      <c r="G68" s="293"/>
      <c r="H68" s="293"/>
      <c r="I68" s="293"/>
      <c r="J68" s="293"/>
      <c r="K68" s="291"/>
    </row>
    <row r="69" ht="12.75" customHeight="1">
      <c r="B69" s="300"/>
      <c r="C69" s="301"/>
      <c r="D69" s="301"/>
      <c r="E69" s="301"/>
      <c r="F69" s="301"/>
      <c r="G69" s="301"/>
      <c r="H69" s="301"/>
      <c r="I69" s="301"/>
      <c r="J69" s="301"/>
      <c r="K69" s="302"/>
    </row>
    <row r="70" ht="18.75" customHeight="1">
      <c r="B70" s="303"/>
      <c r="C70" s="303"/>
      <c r="D70" s="303"/>
      <c r="E70" s="303"/>
      <c r="F70" s="303"/>
      <c r="G70" s="303"/>
      <c r="H70" s="303"/>
      <c r="I70" s="303"/>
      <c r="J70" s="303"/>
      <c r="K70" s="304"/>
    </row>
    <row r="71" ht="18.75" customHeight="1">
      <c r="B71" s="304"/>
      <c r="C71" s="304"/>
      <c r="D71" s="304"/>
      <c r="E71" s="304"/>
      <c r="F71" s="304"/>
      <c r="G71" s="304"/>
      <c r="H71" s="304"/>
      <c r="I71" s="304"/>
      <c r="J71" s="304"/>
      <c r="K71" s="304"/>
    </row>
    <row r="72" ht="7.5" customHeight="1">
      <c r="B72" s="305"/>
      <c r="C72" s="306"/>
      <c r="D72" s="306"/>
      <c r="E72" s="306"/>
      <c r="F72" s="306"/>
      <c r="G72" s="306"/>
      <c r="H72" s="306"/>
      <c r="I72" s="306"/>
      <c r="J72" s="306"/>
      <c r="K72" s="307"/>
    </row>
    <row r="73" ht="45" customHeight="1">
      <c r="B73" s="308"/>
      <c r="C73" s="309" t="s">
        <v>89</v>
      </c>
      <c r="D73" s="309"/>
      <c r="E73" s="309"/>
      <c r="F73" s="309"/>
      <c r="G73" s="309"/>
      <c r="H73" s="309"/>
      <c r="I73" s="309"/>
      <c r="J73" s="309"/>
      <c r="K73" s="310"/>
    </row>
    <row r="74" ht="17.25" customHeight="1">
      <c r="B74" s="308"/>
      <c r="C74" s="311" t="s">
        <v>639</v>
      </c>
      <c r="D74" s="311"/>
      <c r="E74" s="311"/>
      <c r="F74" s="311" t="s">
        <v>640</v>
      </c>
      <c r="G74" s="312"/>
      <c r="H74" s="311" t="s">
        <v>115</v>
      </c>
      <c r="I74" s="311" t="s">
        <v>57</v>
      </c>
      <c r="J74" s="311" t="s">
        <v>641</v>
      </c>
      <c r="K74" s="310"/>
    </row>
    <row r="75" ht="17.25" customHeight="1">
      <c r="B75" s="308"/>
      <c r="C75" s="313" t="s">
        <v>642</v>
      </c>
      <c r="D75" s="313"/>
      <c r="E75" s="313"/>
      <c r="F75" s="314" t="s">
        <v>643</v>
      </c>
      <c r="G75" s="315"/>
      <c r="H75" s="313"/>
      <c r="I75" s="313"/>
      <c r="J75" s="313" t="s">
        <v>644</v>
      </c>
      <c r="K75" s="310"/>
    </row>
    <row r="76" ht="5.25" customHeight="1">
      <c r="B76" s="308"/>
      <c r="C76" s="316"/>
      <c r="D76" s="316"/>
      <c r="E76" s="316"/>
      <c r="F76" s="316"/>
      <c r="G76" s="317"/>
      <c r="H76" s="316"/>
      <c r="I76" s="316"/>
      <c r="J76" s="316"/>
      <c r="K76" s="310"/>
    </row>
    <row r="77" ht="15" customHeight="1">
      <c r="B77" s="308"/>
      <c r="C77" s="297" t="s">
        <v>53</v>
      </c>
      <c r="D77" s="316"/>
      <c r="E77" s="316"/>
      <c r="F77" s="318" t="s">
        <v>645</v>
      </c>
      <c r="G77" s="317"/>
      <c r="H77" s="297" t="s">
        <v>646</v>
      </c>
      <c r="I77" s="297" t="s">
        <v>647</v>
      </c>
      <c r="J77" s="297">
        <v>20</v>
      </c>
      <c r="K77" s="310"/>
    </row>
    <row r="78" ht="15" customHeight="1">
      <c r="B78" s="308"/>
      <c r="C78" s="297" t="s">
        <v>648</v>
      </c>
      <c r="D78" s="297"/>
      <c r="E78" s="297"/>
      <c r="F78" s="318" t="s">
        <v>645</v>
      </c>
      <c r="G78" s="317"/>
      <c r="H78" s="297" t="s">
        <v>649</v>
      </c>
      <c r="I78" s="297" t="s">
        <v>647</v>
      </c>
      <c r="J78" s="297">
        <v>120</v>
      </c>
      <c r="K78" s="310"/>
    </row>
    <row r="79" ht="15" customHeight="1">
      <c r="B79" s="319"/>
      <c r="C79" s="297" t="s">
        <v>650</v>
      </c>
      <c r="D79" s="297"/>
      <c r="E79" s="297"/>
      <c r="F79" s="318" t="s">
        <v>651</v>
      </c>
      <c r="G79" s="317"/>
      <c r="H79" s="297" t="s">
        <v>652</v>
      </c>
      <c r="I79" s="297" t="s">
        <v>647</v>
      </c>
      <c r="J79" s="297">
        <v>50</v>
      </c>
      <c r="K79" s="310"/>
    </row>
    <row r="80" ht="15" customHeight="1">
      <c r="B80" s="319"/>
      <c r="C80" s="297" t="s">
        <v>653</v>
      </c>
      <c r="D80" s="297"/>
      <c r="E80" s="297"/>
      <c r="F80" s="318" t="s">
        <v>645</v>
      </c>
      <c r="G80" s="317"/>
      <c r="H80" s="297" t="s">
        <v>654</v>
      </c>
      <c r="I80" s="297" t="s">
        <v>655</v>
      </c>
      <c r="J80" s="297"/>
      <c r="K80" s="310"/>
    </row>
    <row r="81" ht="15" customHeight="1">
      <c r="B81" s="319"/>
      <c r="C81" s="320" t="s">
        <v>656</v>
      </c>
      <c r="D81" s="320"/>
      <c r="E81" s="320"/>
      <c r="F81" s="321" t="s">
        <v>651</v>
      </c>
      <c r="G81" s="320"/>
      <c r="H81" s="320" t="s">
        <v>657</v>
      </c>
      <c r="I81" s="320" t="s">
        <v>647</v>
      </c>
      <c r="J81" s="320">
        <v>15</v>
      </c>
      <c r="K81" s="310"/>
    </row>
    <row r="82" ht="15" customHeight="1">
      <c r="B82" s="319"/>
      <c r="C82" s="320" t="s">
        <v>658</v>
      </c>
      <c r="D82" s="320"/>
      <c r="E82" s="320"/>
      <c r="F82" s="321" t="s">
        <v>651</v>
      </c>
      <c r="G82" s="320"/>
      <c r="H82" s="320" t="s">
        <v>659</v>
      </c>
      <c r="I82" s="320" t="s">
        <v>647</v>
      </c>
      <c r="J82" s="320">
        <v>15</v>
      </c>
      <c r="K82" s="310"/>
    </row>
    <row r="83" ht="15" customHeight="1">
      <c r="B83" s="319"/>
      <c r="C83" s="320" t="s">
        <v>660</v>
      </c>
      <c r="D83" s="320"/>
      <c r="E83" s="320"/>
      <c r="F83" s="321" t="s">
        <v>651</v>
      </c>
      <c r="G83" s="320"/>
      <c r="H83" s="320" t="s">
        <v>661</v>
      </c>
      <c r="I83" s="320" t="s">
        <v>647</v>
      </c>
      <c r="J83" s="320">
        <v>20</v>
      </c>
      <c r="K83" s="310"/>
    </row>
    <row r="84" ht="15" customHeight="1">
      <c r="B84" s="319"/>
      <c r="C84" s="320" t="s">
        <v>662</v>
      </c>
      <c r="D84" s="320"/>
      <c r="E84" s="320"/>
      <c r="F84" s="321" t="s">
        <v>651</v>
      </c>
      <c r="G84" s="320"/>
      <c r="H84" s="320" t="s">
        <v>663</v>
      </c>
      <c r="I84" s="320" t="s">
        <v>647</v>
      </c>
      <c r="J84" s="320">
        <v>20</v>
      </c>
      <c r="K84" s="310"/>
    </row>
    <row r="85" ht="15" customHeight="1">
      <c r="B85" s="319"/>
      <c r="C85" s="297" t="s">
        <v>664</v>
      </c>
      <c r="D85" s="297"/>
      <c r="E85" s="297"/>
      <c r="F85" s="318" t="s">
        <v>651</v>
      </c>
      <c r="G85" s="317"/>
      <c r="H85" s="297" t="s">
        <v>665</v>
      </c>
      <c r="I85" s="297" t="s">
        <v>647</v>
      </c>
      <c r="J85" s="297">
        <v>50</v>
      </c>
      <c r="K85" s="310"/>
    </row>
    <row r="86" ht="15" customHeight="1">
      <c r="B86" s="319"/>
      <c r="C86" s="297" t="s">
        <v>666</v>
      </c>
      <c r="D86" s="297"/>
      <c r="E86" s="297"/>
      <c r="F86" s="318" t="s">
        <v>651</v>
      </c>
      <c r="G86" s="317"/>
      <c r="H86" s="297" t="s">
        <v>667</v>
      </c>
      <c r="I86" s="297" t="s">
        <v>647</v>
      </c>
      <c r="J86" s="297">
        <v>20</v>
      </c>
      <c r="K86" s="310"/>
    </row>
    <row r="87" ht="15" customHeight="1">
      <c r="B87" s="319"/>
      <c r="C87" s="297" t="s">
        <v>668</v>
      </c>
      <c r="D87" s="297"/>
      <c r="E87" s="297"/>
      <c r="F87" s="318" t="s">
        <v>651</v>
      </c>
      <c r="G87" s="317"/>
      <c r="H87" s="297" t="s">
        <v>669</v>
      </c>
      <c r="I87" s="297" t="s">
        <v>647</v>
      </c>
      <c r="J87" s="297">
        <v>20</v>
      </c>
      <c r="K87" s="310"/>
    </row>
    <row r="88" ht="15" customHeight="1">
      <c r="B88" s="319"/>
      <c r="C88" s="297" t="s">
        <v>670</v>
      </c>
      <c r="D88" s="297"/>
      <c r="E88" s="297"/>
      <c r="F88" s="318" t="s">
        <v>651</v>
      </c>
      <c r="G88" s="317"/>
      <c r="H88" s="297" t="s">
        <v>671</v>
      </c>
      <c r="I88" s="297" t="s">
        <v>647</v>
      </c>
      <c r="J88" s="297">
        <v>50</v>
      </c>
      <c r="K88" s="310"/>
    </row>
    <row r="89" ht="15" customHeight="1">
      <c r="B89" s="319"/>
      <c r="C89" s="297" t="s">
        <v>672</v>
      </c>
      <c r="D89" s="297"/>
      <c r="E89" s="297"/>
      <c r="F89" s="318" t="s">
        <v>651</v>
      </c>
      <c r="G89" s="317"/>
      <c r="H89" s="297" t="s">
        <v>672</v>
      </c>
      <c r="I89" s="297" t="s">
        <v>647</v>
      </c>
      <c r="J89" s="297">
        <v>50</v>
      </c>
      <c r="K89" s="310"/>
    </row>
    <row r="90" ht="15" customHeight="1">
      <c r="B90" s="319"/>
      <c r="C90" s="297" t="s">
        <v>120</v>
      </c>
      <c r="D90" s="297"/>
      <c r="E90" s="297"/>
      <c r="F90" s="318" t="s">
        <v>651</v>
      </c>
      <c r="G90" s="317"/>
      <c r="H90" s="297" t="s">
        <v>673</v>
      </c>
      <c r="I90" s="297" t="s">
        <v>647</v>
      </c>
      <c r="J90" s="297">
        <v>255</v>
      </c>
      <c r="K90" s="310"/>
    </row>
    <row r="91" ht="15" customHeight="1">
      <c r="B91" s="319"/>
      <c r="C91" s="297" t="s">
        <v>674</v>
      </c>
      <c r="D91" s="297"/>
      <c r="E91" s="297"/>
      <c r="F91" s="318" t="s">
        <v>645</v>
      </c>
      <c r="G91" s="317"/>
      <c r="H91" s="297" t="s">
        <v>675</v>
      </c>
      <c r="I91" s="297" t="s">
        <v>676</v>
      </c>
      <c r="J91" s="297"/>
      <c r="K91" s="310"/>
    </row>
    <row r="92" ht="15" customHeight="1">
      <c r="B92" s="319"/>
      <c r="C92" s="297" t="s">
        <v>677</v>
      </c>
      <c r="D92" s="297"/>
      <c r="E92" s="297"/>
      <c r="F92" s="318" t="s">
        <v>645</v>
      </c>
      <c r="G92" s="317"/>
      <c r="H92" s="297" t="s">
        <v>678</v>
      </c>
      <c r="I92" s="297" t="s">
        <v>679</v>
      </c>
      <c r="J92" s="297"/>
      <c r="K92" s="310"/>
    </row>
    <row r="93" ht="15" customHeight="1">
      <c r="B93" s="319"/>
      <c r="C93" s="297" t="s">
        <v>680</v>
      </c>
      <c r="D93" s="297"/>
      <c r="E93" s="297"/>
      <c r="F93" s="318" t="s">
        <v>645</v>
      </c>
      <c r="G93" s="317"/>
      <c r="H93" s="297" t="s">
        <v>680</v>
      </c>
      <c r="I93" s="297" t="s">
        <v>679</v>
      </c>
      <c r="J93" s="297"/>
      <c r="K93" s="310"/>
    </row>
    <row r="94" ht="15" customHeight="1">
      <c r="B94" s="319"/>
      <c r="C94" s="297" t="s">
        <v>38</v>
      </c>
      <c r="D94" s="297"/>
      <c r="E94" s="297"/>
      <c r="F94" s="318" t="s">
        <v>645</v>
      </c>
      <c r="G94" s="317"/>
      <c r="H94" s="297" t="s">
        <v>681</v>
      </c>
      <c r="I94" s="297" t="s">
        <v>679</v>
      </c>
      <c r="J94" s="297"/>
      <c r="K94" s="310"/>
    </row>
    <row r="95" ht="15" customHeight="1">
      <c r="B95" s="319"/>
      <c r="C95" s="297" t="s">
        <v>48</v>
      </c>
      <c r="D95" s="297"/>
      <c r="E95" s="297"/>
      <c r="F95" s="318" t="s">
        <v>645</v>
      </c>
      <c r="G95" s="317"/>
      <c r="H95" s="297" t="s">
        <v>682</v>
      </c>
      <c r="I95" s="297" t="s">
        <v>679</v>
      </c>
      <c r="J95" s="297"/>
      <c r="K95" s="310"/>
    </row>
    <row r="96" ht="15" customHeight="1">
      <c r="B96" s="322"/>
      <c r="C96" s="323"/>
      <c r="D96" s="323"/>
      <c r="E96" s="323"/>
      <c r="F96" s="323"/>
      <c r="G96" s="323"/>
      <c r="H96" s="323"/>
      <c r="I96" s="323"/>
      <c r="J96" s="323"/>
      <c r="K96" s="324"/>
    </row>
    <row r="97" ht="18.75" customHeight="1">
      <c r="B97" s="325"/>
      <c r="C97" s="326"/>
      <c r="D97" s="326"/>
      <c r="E97" s="326"/>
      <c r="F97" s="326"/>
      <c r="G97" s="326"/>
      <c r="H97" s="326"/>
      <c r="I97" s="326"/>
      <c r="J97" s="326"/>
      <c r="K97" s="325"/>
    </row>
    <row r="98" ht="18.75" customHeight="1">
      <c r="B98" s="304"/>
      <c r="C98" s="304"/>
      <c r="D98" s="304"/>
      <c r="E98" s="304"/>
      <c r="F98" s="304"/>
      <c r="G98" s="304"/>
      <c r="H98" s="304"/>
      <c r="I98" s="304"/>
      <c r="J98" s="304"/>
      <c r="K98" s="304"/>
    </row>
    <row r="99" ht="7.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7"/>
    </row>
    <row r="100" ht="45" customHeight="1">
      <c r="B100" s="308"/>
      <c r="C100" s="309" t="s">
        <v>683</v>
      </c>
      <c r="D100" s="309"/>
      <c r="E100" s="309"/>
      <c r="F100" s="309"/>
      <c r="G100" s="309"/>
      <c r="H100" s="309"/>
      <c r="I100" s="309"/>
      <c r="J100" s="309"/>
      <c r="K100" s="310"/>
    </row>
    <row r="101" ht="17.25" customHeight="1">
      <c r="B101" s="308"/>
      <c r="C101" s="311" t="s">
        <v>639</v>
      </c>
      <c r="D101" s="311"/>
      <c r="E101" s="311"/>
      <c r="F101" s="311" t="s">
        <v>640</v>
      </c>
      <c r="G101" s="312"/>
      <c r="H101" s="311" t="s">
        <v>115</v>
      </c>
      <c r="I101" s="311" t="s">
        <v>57</v>
      </c>
      <c r="J101" s="311" t="s">
        <v>641</v>
      </c>
      <c r="K101" s="310"/>
    </row>
    <row r="102" ht="17.25" customHeight="1">
      <c r="B102" s="308"/>
      <c r="C102" s="313" t="s">
        <v>642</v>
      </c>
      <c r="D102" s="313"/>
      <c r="E102" s="313"/>
      <c r="F102" s="314" t="s">
        <v>643</v>
      </c>
      <c r="G102" s="315"/>
      <c r="H102" s="313"/>
      <c r="I102" s="313"/>
      <c r="J102" s="313" t="s">
        <v>644</v>
      </c>
      <c r="K102" s="310"/>
    </row>
    <row r="103" ht="5.25" customHeight="1">
      <c r="B103" s="308"/>
      <c r="C103" s="311"/>
      <c r="D103" s="311"/>
      <c r="E103" s="311"/>
      <c r="F103" s="311"/>
      <c r="G103" s="327"/>
      <c r="H103" s="311"/>
      <c r="I103" s="311"/>
      <c r="J103" s="311"/>
      <c r="K103" s="310"/>
    </row>
    <row r="104" ht="15" customHeight="1">
      <c r="B104" s="308"/>
      <c r="C104" s="297" t="s">
        <v>53</v>
      </c>
      <c r="D104" s="316"/>
      <c r="E104" s="316"/>
      <c r="F104" s="318" t="s">
        <v>645</v>
      </c>
      <c r="G104" s="327"/>
      <c r="H104" s="297" t="s">
        <v>684</v>
      </c>
      <c r="I104" s="297" t="s">
        <v>647</v>
      </c>
      <c r="J104" s="297">
        <v>20</v>
      </c>
      <c r="K104" s="310"/>
    </row>
    <row r="105" ht="15" customHeight="1">
      <c r="B105" s="308"/>
      <c r="C105" s="297" t="s">
        <v>648</v>
      </c>
      <c r="D105" s="297"/>
      <c r="E105" s="297"/>
      <c r="F105" s="318" t="s">
        <v>645</v>
      </c>
      <c r="G105" s="297"/>
      <c r="H105" s="297" t="s">
        <v>684</v>
      </c>
      <c r="I105" s="297" t="s">
        <v>647</v>
      </c>
      <c r="J105" s="297">
        <v>120</v>
      </c>
      <c r="K105" s="310"/>
    </row>
    <row r="106" ht="15" customHeight="1">
      <c r="B106" s="319"/>
      <c r="C106" s="297" t="s">
        <v>650</v>
      </c>
      <c r="D106" s="297"/>
      <c r="E106" s="297"/>
      <c r="F106" s="318" t="s">
        <v>651</v>
      </c>
      <c r="G106" s="297"/>
      <c r="H106" s="297" t="s">
        <v>684</v>
      </c>
      <c r="I106" s="297" t="s">
        <v>647</v>
      </c>
      <c r="J106" s="297">
        <v>50</v>
      </c>
      <c r="K106" s="310"/>
    </row>
    <row r="107" ht="15" customHeight="1">
      <c r="B107" s="319"/>
      <c r="C107" s="297" t="s">
        <v>653</v>
      </c>
      <c r="D107" s="297"/>
      <c r="E107" s="297"/>
      <c r="F107" s="318" t="s">
        <v>645</v>
      </c>
      <c r="G107" s="297"/>
      <c r="H107" s="297" t="s">
        <v>684</v>
      </c>
      <c r="I107" s="297" t="s">
        <v>655</v>
      </c>
      <c r="J107" s="297"/>
      <c r="K107" s="310"/>
    </row>
    <row r="108" ht="15" customHeight="1">
      <c r="B108" s="319"/>
      <c r="C108" s="297" t="s">
        <v>664</v>
      </c>
      <c r="D108" s="297"/>
      <c r="E108" s="297"/>
      <c r="F108" s="318" t="s">
        <v>651</v>
      </c>
      <c r="G108" s="297"/>
      <c r="H108" s="297" t="s">
        <v>684</v>
      </c>
      <c r="I108" s="297" t="s">
        <v>647</v>
      </c>
      <c r="J108" s="297">
        <v>50</v>
      </c>
      <c r="K108" s="310"/>
    </row>
    <row r="109" ht="15" customHeight="1">
      <c r="B109" s="319"/>
      <c r="C109" s="297" t="s">
        <v>672</v>
      </c>
      <c r="D109" s="297"/>
      <c r="E109" s="297"/>
      <c r="F109" s="318" t="s">
        <v>651</v>
      </c>
      <c r="G109" s="297"/>
      <c r="H109" s="297" t="s">
        <v>684</v>
      </c>
      <c r="I109" s="297" t="s">
        <v>647</v>
      </c>
      <c r="J109" s="297">
        <v>50</v>
      </c>
      <c r="K109" s="310"/>
    </row>
    <row r="110" ht="15" customHeight="1">
      <c r="B110" s="319"/>
      <c r="C110" s="297" t="s">
        <v>670</v>
      </c>
      <c r="D110" s="297"/>
      <c r="E110" s="297"/>
      <c r="F110" s="318" t="s">
        <v>651</v>
      </c>
      <c r="G110" s="297"/>
      <c r="H110" s="297" t="s">
        <v>684</v>
      </c>
      <c r="I110" s="297" t="s">
        <v>647</v>
      </c>
      <c r="J110" s="297">
        <v>50</v>
      </c>
      <c r="K110" s="310"/>
    </row>
    <row r="111" ht="15" customHeight="1">
      <c r="B111" s="319"/>
      <c r="C111" s="297" t="s">
        <v>53</v>
      </c>
      <c r="D111" s="297"/>
      <c r="E111" s="297"/>
      <c r="F111" s="318" t="s">
        <v>645</v>
      </c>
      <c r="G111" s="297"/>
      <c r="H111" s="297" t="s">
        <v>685</v>
      </c>
      <c r="I111" s="297" t="s">
        <v>647</v>
      </c>
      <c r="J111" s="297">
        <v>20</v>
      </c>
      <c r="K111" s="310"/>
    </row>
    <row r="112" ht="15" customHeight="1">
      <c r="B112" s="319"/>
      <c r="C112" s="297" t="s">
        <v>686</v>
      </c>
      <c r="D112" s="297"/>
      <c r="E112" s="297"/>
      <c r="F112" s="318" t="s">
        <v>645</v>
      </c>
      <c r="G112" s="297"/>
      <c r="H112" s="297" t="s">
        <v>687</v>
      </c>
      <c r="I112" s="297" t="s">
        <v>647</v>
      </c>
      <c r="J112" s="297">
        <v>120</v>
      </c>
      <c r="K112" s="310"/>
    </row>
    <row r="113" ht="15" customHeight="1">
      <c r="B113" s="319"/>
      <c r="C113" s="297" t="s">
        <v>38</v>
      </c>
      <c r="D113" s="297"/>
      <c r="E113" s="297"/>
      <c r="F113" s="318" t="s">
        <v>645</v>
      </c>
      <c r="G113" s="297"/>
      <c r="H113" s="297" t="s">
        <v>688</v>
      </c>
      <c r="I113" s="297" t="s">
        <v>679</v>
      </c>
      <c r="J113" s="297"/>
      <c r="K113" s="310"/>
    </row>
    <row r="114" ht="15" customHeight="1">
      <c r="B114" s="319"/>
      <c r="C114" s="297" t="s">
        <v>48</v>
      </c>
      <c r="D114" s="297"/>
      <c r="E114" s="297"/>
      <c r="F114" s="318" t="s">
        <v>645</v>
      </c>
      <c r="G114" s="297"/>
      <c r="H114" s="297" t="s">
        <v>689</v>
      </c>
      <c r="I114" s="297" t="s">
        <v>679</v>
      </c>
      <c r="J114" s="297"/>
      <c r="K114" s="310"/>
    </row>
    <row r="115" ht="15" customHeight="1">
      <c r="B115" s="319"/>
      <c r="C115" s="297" t="s">
        <v>57</v>
      </c>
      <c r="D115" s="297"/>
      <c r="E115" s="297"/>
      <c r="F115" s="318" t="s">
        <v>645</v>
      </c>
      <c r="G115" s="297"/>
      <c r="H115" s="297" t="s">
        <v>690</v>
      </c>
      <c r="I115" s="297" t="s">
        <v>691</v>
      </c>
      <c r="J115" s="297"/>
      <c r="K115" s="310"/>
    </row>
    <row r="116" ht="15" customHeight="1">
      <c r="B116" s="322"/>
      <c r="C116" s="328"/>
      <c r="D116" s="328"/>
      <c r="E116" s="328"/>
      <c r="F116" s="328"/>
      <c r="G116" s="328"/>
      <c r="H116" s="328"/>
      <c r="I116" s="328"/>
      <c r="J116" s="328"/>
      <c r="K116" s="324"/>
    </row>
    <row r="117" ht="18.75" customHeight="1">
      <c r="B117" s="329"/>
      <c r="C117" s="293"/>
      <c r="D117" s="293"/>
      <c r="E117" s="293"/>
      <c r="F117" s="330"/>
      <c r="G117" s="293"/>
      <c r="H117" s="293"/>
      <c r="I117" s="293"/>
      <c r="J117" s="293"/>
      <c r="K117" s="329"/>
    </row>
    <row r="118" ht="18.75" customHeight="1">
      <c r="B118" s="304"/>
      <c r="C118" s="304"/>
      <c r="D118" s="304"/>
      <c r="E118" s="304"/>
      <c r="F118" s="304"/>
      <c r="G118" s="304"/>
      <c r="H118" s="304"/>
      <c r="I118" s="304"/>
      <c r="J118" s="304"/>
      <c r="K118" s="304"/>
    </row>
    <row r="119" ht="7.5" customHeight="1">
      <c r="B119" s="331"/>
      <c r="C119" s="332"/>
      <c r="D119" s="332"/>
      <c r="E119" s="332"/>
      <c r="F119" s="332"/>
      <c r="G119" s="332"/>
      <c r="H119" s="332"/>
      <c r="I119" s="332"/>
      <c r="J119" s="332"/>
      <c r="K119" s="333"/>
    </row>
    <row r="120" ht="45" customHeight="1">
      <c r="B120" s="334"/>
      <c r="C120" s="287" t="s">
        <v>692</v>
      </c>
      <c r="D120" s="287"/>
      <c r="E120" s="287"/>
      <c r="F120" s="287"/>
      <c r="G120" s="287"/>
      <c r="H120" s="287"/>
      <c r="I120" s="287"/>
      <c r="J120" s="287"/>
      <c r="K120" s="335"/>
    </row>
    <row r="121" ht="17.25" customHeight="1">
      <c r="B121" s="336"/>
      <c r="C121" s="311" t="s">
        <v>639</v>
      </c>
      <c r="D121" s="311"/>
      <c r="E121" s="311"/>
      <c r="F121" s="311" t="s">
        <v>640</v>
      </c>
      <c r="G121" s="312"/>
      <c r="H121" s="311" t="s">
        <v>115</v>
      </c>
      <c r="I121" s="311" t="s">
        <v>57</v>
      </c>
      <c r="J121" s="311" t="s">
        <v>641</v>
      </c>
      <c r="K121" s="337"/>
    </row>
    <row r="122" ht="17.25" customHeight="1">
      <c r="B122" s="336"/>
      <c r="C122" s="313" t="s">
        <v>642</v>
      </c>
      <c r="D122" s="313"/>
      <c r="E122" s="313"/>
      <c r="F122" s="314" t="s">
        <v>643</v>
      </c>
      <c r="G122" s="315"/>
      <c r="H122" s="313"/>
      <c r="I122" s="313"/>
      <c r="J122" s="313" t="s">
        <v>644</v>
      </c>
      <c r="K122" s="337"/>
    </row>
    <row r="123" ht="5.25" customHeight="1">
      <c r="B123" s="338"/>
      <c r="C123" s="316"/>
      <c r="D123" s="316"/>
      <c r="E123" s="316"/>
      <c r="F123" s="316"/>
      <c r="G123" s="297"/>
      <c r="H123" s="316"/>
      <c r="I123" s="316"/>
      <c r="J123" s="316"/>
      <c r="K123" s="339"/>
    </row>
    <row r="124" ht="15" customHeight="1">
      <c r="B124" s="338"/>
      <c r="C124" s="297" t="s">
        <v>648</v>
      </c>
      <c r="D124" s="316"/>
      <c r="E124" s="316"/>
      <c r="F124" s="318" t="s">
        <v>645</v>
      </c>
      <c r="G124" s="297"/>
      <c r="H124" s="297" t="s">
        <v>684</v>
      </c>
      <c r="I124" s="297" t="s">
        <v>647</v>
      </c>
      <c r="J124" s="297">
        <v>120</v>
      </c>
      <c r="K124" s="340"/>
    </row>
    <row r="125" ht="15" customHeight="1">
      <c r="B125" s="338"/>
      <c r="C125" s="297" t="s">
        <v>693</v>
      </c>
      <c r="D125" s="297"/>
      <c r="E125" s="297"/>
      <c r="F125" s="318" t="s">
        <v>645</v>
      </c>
      <c r="G125" s="297"/>
      <c r="H125" s="297" t="s">
        <v>694</v>
      </c>
      <c r="I125" s="297" t="s">
        <v>647</v>
      </c>
      <c r="J125" s="297" t="s">
        <v>695</v>
      </c>
      <c r="K125" s="340"/>
    </row>
    <row r="126" ht="15" customHeight="1">
      <c r="B126" s="338"/>
      <c r="C126" s="297" t="s">
        <v>594</v>
      </c>
      <c r="D126" s="297"/>
      <c r="E126" s="297"/>
      <c r="F126" s="318" t="s">
        <v>645</v>
      </c>
      <c r="G126" s="297"/>
      <c r="H126" s="297" t="s">
        <v>696</v>
      </c>
      <c r="I126" s="297" t="s">
        <v>647</v>
      </c>
      <c r="J126" s="297" t="s">
        <v>695</v>
      </c>
      <c r="K126" s="340"/>
    </row>
    <row r="127" ht="15" customHeight="1">
      <c r="B127" s="338"/>
      <c r="C127" s="297" t="s">
        <v>656</v>
      </c>
      <c r="D127" s="297"/>
      <c r="E127" s="297"/>
      <c r="F127" s="318" t="s">
        <v>651</v>
      </c>
      <c r="G127" s="297"/>
      <c r="H127" s="297" t="s">
        <v>657</v>
      </c>
      <c r="I127" s="297" t="s">
        <v>647</v>
      </c>
      <c r="J127" s="297">
        <v>15</v>
      </c>
      <c r="K127" s="340"/>
    </row>
    <row r="128" ht="15" customHeight="1">
      <c r="B128" s="338"/>
      <c r="C128" s="320" t="s">
        <v>658</v>
      </c>
      <c r="D128" s="320"/>
      <c r="E128" s="320"/>
      <c r="F128" s="321" t="s">
        <v>651</v>
      </c>
      <c r="G128" s="320"/>
      <c r="H128" s="320" t="s">
        <v>659</v>
      </c>
      <c r="I128" s="320" t="s">
        <v>647</v>
      </c>
      <c r="J128" s="320">
        <v>15</v>
      </c>
      <c r="K128" s="340"/>
    </row>
    <row r="129" ht="15" customHeight="1">
      <c r="B129" s="338"/>
      <c r="C129" s="320" t="s">
        <v>660</v>
      </c>
      <c r="D129" s="320"/>
      <c r="E129" s="320"/>
      <c r="F129" s="321" t="s">
        <v>651</v>
      </c>
      <c r="G129" s="320"/>
      <c r="H129" s="320" t="s">
        <v>661</v>
      </c>
      <c r="I129" s="320" t="s">
        <v>647</v>
      </c>
      <c r="J129" s="320">
        <v>20</v>
      </c>
      <c r="K129" s="340"/>
    </row>
    <row r="130" ht="15" customHeight="1">
      <c r="B130" s="338"/>
      <c r="C130" s="320" t="s">
        <v>662</v>
      </c>
      <c r="D130" s="320"/>
      <c r="E130" s="320"/>
      <c r="F130" s="321" t="s">
        <v>651</v>
      </c>
      <c r="G130" s="320"/>
      <c r="H130" s="320" t="s">
        <v>663</v>
      </c>
      <c r="I130" s="320" t="s">
        <v>647</v>
      </c>
      <c r="J130" s="320">
        <v>20</v>
      </c>
      <c r="K130" s="340"/>
    </row>
    <row r="131" ht="15" customHeight="1">
      <c r="B131" s="338"/>
      <c r="C131" s="297" t="s">
        <v>650</v>
      </c>
      <c r="D131" s="297"/>
      <c r="E131" s="297"/>
      <c r="F131" s="318" t="s">
        <v>651</v>
      </c>
      <c r="G131" s="297"/>
      <c r="H131" s="297" t="s">
        <v>684</v>
      </c>
      <c r="I131" s="297" t="s">
        <v>647</v>
      </c>
      <c r="J131" s="297">
        <v>50</v>
      </c>
      <c r="K131" s="340"/>
    </row>
    <row r="132" ht="15" customHeight="1">
      <c r="B132" s="338"/>
      <c r="C132" s="297" t="s">
        <v>664</v>
      </c>
      <c r="D132" s="297"/>
      <c r="E132" s="297"/>
      <c r="F132" s="318" t="s">
        <v>651</v>
      </c>
      <c r="G132" s="297"/>
      <c r="H132" s="297" t="s">
        <v>684</v>
      </c>
      <c r="I132" s="297" t="s">
        <v>647</v>
      </c>
      <c r="J132" s="297">
        <v>50</v>
      </c>
      <c r="K132" s="340"/>
    </row>
    <row r="133" ht="15" customHeight="1">
      <c r="B133" s="338"/>
      <c r="C133" s="297" t="s">
        <v>670</v>
      </c>
      <c r="D133" s="297"/>
      <c r="E133" s="297"/>
      <c r="F133" s="318" t="s">
        <v>651</v>
      </c>
      <c r="G133" s="297"/>
      <c r="H133" s="297" t="s">
        <v>684</v>
      </c>
      <c r="I133" s="297" t="s">
        <v>647</v>
      </c>
      <c r="J133" s="297">
        <v>50</v>
      </c>
      <c r="K133" s="340"/>
    </row>
    <row r="134" ht="15" customHeight="1">
      <c r="B134" s="338"/>
      <c r="C134" s="297" t="s">
        <v>672</v>
      </c>
      <c r="D134" s="297"/>
      <c r="E134" s="297"/>
      <c r="F134" s="318" t="s">
        <v>651</v>
      </c>
      <c r="G134" s="297"/>
      <c r="H134" s="297" t="s">
        <v>684</v>
      </c>
      <c r="I134" s="297" t="s">
        <v>647</v>
      </c>
      <c r="J134" s="297">
        <v>50</v>
      </c>
      <c r="K134" s="340"/>
    </row>
    <row r="135" ht="15" customHeight="1">
      <c r="B135" s="338"/>
      <c r="C135" s="297" t="s">
        <v>120</v>
      </c>
      <c r="D135" s="297"/>
      <c r="E135" s="297"/>
      <c r="F135" s="318" t="s">
        <v>651</v>
      </c>
      <c r="G135" s="297"/>
      <c r="H135" s="297" t="s">
        <v>697</v>
      </c>
      <c r="I135" s="297" t="s">
        <v>647</v>
      </c>
      <c r="J135" s="297">
        <v>255</v>
      </c>
      <c r="K135" s="340"/>
    </row>
    <row r="136" ht="15" customHeight="1">
      <c r="B136" s="338"/>
      <c r="C136" s="297" t="s">
        <v>674</v>
      </c>
      <c r="D136" s="297"/>
      <c r="E136" s="297"/>
      <c r="F136" s="318" t="s">
        <v>645</v>
      </c>
      <c r="G136" s="297"/>
      <c r="H136" s="297" t="s">
        <v>698</v>
      </c>
      <c r="I136" s="297" t="s">
        <v>676</v>
      </c>
      <c r="J136" s="297"/>
      <c r="K136" s="340"/>
    </row>
    <row r="137" ht="15" customHeight="1">
      <c r="B137" s="338"/>
      <c r="C137" s="297" t="s">
        <v>677</v>
      </c>
      <c r="D137" s="297"/>
      <c r="E137" s="297"/>
      <c r="F137" s="318" t="s">
        <v>645</v>
      </c>
      <c r="G137" s="297"/>
      <c r="H137" s="297" t="s">
        <v>699</v>
      </c>
      <c r="I137" s="297" t="s">
        <v>679</v>
      </c>
      <c r="J137" s="297"/>
      <c r="K137" s="340"/>
    </row>
    <row r="138" ht="15" customHeight="1">
      <c r="B138" s="338"/>
      <c r="C138" s="297" t="s">
        <v>680</v>
      </c>
      <c r="D138" s="297"/>
      <c r="E138" s="297"/>
      <c r="F138" s="318" t="s">
        <v>645</v>
      </c>
      <c r="G138" s="297"/>
      <c r="H138" s="297" t="s">
        <v>680</v>
      </c>
      <c r="I138" s="297" t="s">
        <v>679</v>
      </c>
      <c r="J138" s="297"/>
      <c r="K138" s="340"/>
    </row>
    <row r="139" ht="15" customHeight="1">
      <c r="B139" s="338"/>
      <c r="C139" s="297" t="s">
        <v>38</v>
      </c>
      <c r="D139" s="297"/>
      <c r="E139" s="297"/>
      <c r="F139" s="318" t="s">
        <v>645</v>
      </c>
      <c r="G139" s="297"/>
      <c r="H139" s="297" t="s">
        <v>700</v>
      </c>
      <c r="I139" s="297" t="s">
        <v>679</v>
      </c>
      <c r="J139" s="297"/>
      <c r="K139" s="340"/>
    </row>
    <row r="140" ht="15" customHeight="1">
      <c r="B140" s="338"/>
      <c r="C140" s="297" t="s">
        <v>701</v>
      </c>
      <c r="D140" s="297"/>
      <c r="E140" s="297"/>
      <c r="F140" s="318" t="s">
        <v>645</v>
      </c>
      <c r="G140" s="297"/>
      <c r="H140" s="297" t="s">
        <v>702</v>
      </c>
      <c r="I140" s="297" t="s">
        <v>679</v>
      </c>
      <c r="J140" s="297"/>
      <c r="K140" s="340"/>
    </row>
    <row r="141" ht="15" customHeight="1">
      <c r="B141" s="341"/>
      <c r="C141" s="342"/>
      <c r="D141" s="342"/>
      <c r="E141" s="342"/>
      <c r="F141" s="342"/>
      <c r="G141" s="342"/>
      <c r="H141" s="342"/>
      <c r="I141" s="342"/>
      <c r="J141" s="342"/>
      <c r="K141" s="343"/>
    </row>
    <row r="142" ht="18.75" customHeight="1">
      <c r="B142" s="293"/>
      <c r="C142" s="293"/>
      <c r="D142" s="293"/>
      <c r="E142" s="293"/>
      <c r="F142" s="330"/>
      <c r="G142" s="293"/>
      <c r="H142" s="293"/>
      <c r="I142" s="293"/>
      <c r="J142" s="293"/>
      <c r="K142" s="293"/>
    </row>
    <row r="143" ht="18.75" customHeight="1">
      <c r="B143" s="304"/>
      <c r="C143" s="304"/>
      <c r="D143" s="304"/>
      <c r="E143" s="304"/>
      <c r="F143" s="304"/>
      <c r="G143" s="304"/>
      <c r="H143" s="304"/>
      <c r="I143" s="304"/>
      <c r="J143" s="304"/>
      <c r="K143" s="304"/>
    </row>
    <row r="144" ht="7.5" customHeight="1">
      <c r="B144" s="305"/>
      <c r="C144" s="306"/>
      <c r="D144" s="306"/>
      <c r="E144" s="306"/>
      <c r="F144" s="306"/>
      <c r="G144" s="306"/>
      <c r="H144" s="306"/>
      <c r="I144" s="306"/>
      <c r="J144" s="306"/>
      <c r="K144" s="307"/>
    </row>
    <row r="145" ht="45" customHeight="1">
      <c r="B145" s="308"/>
      <c r="C145" s="309" t="s">
        <v>703</v>
      </c>
      <c r="D145" s="309"/>
      <c r="E145" s="309"/>
      <c r="F145" s="309"/>
      <c r="G145" s="309"/>
      <c r="H145" s="309"/>
      <c r="I145" s="309"/>
      <c r="J145" s="309"/>
      <c r="K145" s="310"/>
    </row>
    <row r="146" ht="17.25" customHeight="1">
      <c r="B146" s="308"/>
      <c r="C146" s="311" t="s">
        <v>639</v>
      </c>
      <c r="D146" s="311"/>
      <c r="E146" s="311"/>
      <c r="F146" s="311" t="s">
        <v>640</v>
      </c>
      <c r="G146" s="312"/>
      <c r="H146" s="311" t="s">
        <v>115</v>
      </c>
      <c r="I146" s="311" t="s">
        <v>57</v>
      </c>
      <c r="J146" s="311" t="s">
        <v>641</v>
      </c>
      <c r="K146" s="310"/>
    </row>
    <row r="147" ht="17.25" customHeight="1">
      <c r="B147" s="308"/>
      <c r="C147" s="313" t="s">
        <v>642</v>
      </c>
      <c r="D147" s="313"/>
      <c r="E147" s="313"/>
      <c r="F147" s="314" t="s">
        <v>643</v>
      </c>
      <c r="G147" s="315"/>
      <c r="H147" s="313"/>
      <c r="I147" s="313"/>
      <c r="J147" s="313" t="s">
        <v>644</v>
      </c>
      <c r="K147" s="310"/>
    </row>
    <row r="148" ht="5.25" customHeight="1">
      <c r="B148" s="319"/>
      <c r="C148" s="316"/>
      <c r="D148" s="316"/>
      <c r="E148" s="316"/>
      <c r="F148" s="316"/>
      <c r="G148" s="317"/>
      <c r="H148" s="316"/>
      <c r="I148" s="316"/>
      <c r="J148" s="316"/>
      <c r="K148" s="340"/>
    </row>
    <row r="149" ht="15" customHeight="1">
      <c r="B149" s="319"/>
      <c r="C149" s="344" t="s">
        <v>648</v>
      </c>
      <c r="D149" s="297"/>
      <c r="E149" s="297"/>
      <c r="F149" s="345" t="s">
        <v>645</v>
      </c>
      <c r="G149" s="297"/>
      <c r="H149" s="344" t="s">
        <v>684</v>
      </c>
      <c r="I149" s="344" t="s">
        <v>647</v>
      </c>
      <c r="J149" s="344">
        <v>120</v>
      </c>
      <c r="K149" s="340"/>
    </row>
    <row r="150" ht="15" customHeight="1">
      <c r="B150" s="319"/>
      <c r="C150" s="344" t="s">
        <v>693</v>
      </c>
      <c r="D150" s="297"/>
      <c r="E150" s="297"/>
      <c r="F150" s="345" t="s">
        <v>645</v>
      </c>
      <c r="G150" s="297"/>
      <c r="H150" s="344" t="s">
        <v>704</v>
      </c>
      <c r="I150" s="344" t="s">
        <v>647</v>
      </c>
      <c r="J150" s="344" t="s">
        <v>695</v>
      </c>
      <c r="K150" s="340"/>
    </row>
    <row r="151" ht="15" customHeight="1">
      <c r="B151" s="319"/>
      <c r="C151" s="344" t="s">
        <v>594</v>
      </c>
      <c r="D151" s="297"/>
      <c r="E151" s="297"/>
      <c r="F151" s="345" t="s">
        <v>645</v>
      </c>
      <c r="G151" s="297"/>
      <c r="H151" s="344" t="s">
        <v>705</v>
      </c>
      <c r="I151" s="344" t="s">
        <v>647</v>
      </c>
      <c r="J151" s="344" t="s">
        <v>695</v>
      </c>
      <c r="K151" s="340"/>
    </row>
    <row r="152" ht="15" customHeight="1">
      <c r="B152" s="319"/>
      <c r="C152" s="344" t="s">
        <v>650</v>
      </c>
      <c r="D152" s="297"/>
      <c r="E152" s="297"/>
      <c r="F152" s="345" t="s">
        <v>651</v>
      </c>
      <c r="G152" s="297"/>
      <c r="H152" s="344" t="s">
        <v>684</v>
      </c>
      <c r="I152" s="344" t="s">
        <v>647</v>
      </c>
      <c r="J152" s="344">
        <v>50</v>
      </c>
      <c r="K152" s="340"/>
    </row>
    <row r="153" ht="15" customHeight="1">
      <c r="B153" s="319"/>
      <c r="C153" s="344" t="s">
        <v>653</v>
      </c>
      <c r="D153" s="297"/>
      <c r="E153" s="297"/>
      <c r="F153" s="345" t="s">
        <v>645</v>
      </c>
      <c r="G153" s="297"/>
      <c r="H153" s="344" t="s">
        <v>684</v>
      </c>
      <c r="I153" s="344" t="s">
        <v>655</v>
      </c>
      <c r="J153" s="344"/>
      <c r="K153" s="340"/>
    </row>
    <row r="154" ht="15" customHeight="1">
      <c r="B154" s="319"/>
      <c r="C154" s="344" t="s">
        <v>664</v>
      </c>
      <c r="D154" s="297"/>
      <c r="E154" s="297"/>
      <c r="F154" s="345" t="s">
        <v>651</v>
      </c>
      <c r="G154" s="297"/>
      <c r="H154" s="344" t="s">
        <v>684</v>
      </c>
      <c r="I154" s="344" t="s">
        <v>647</v>
      </c>
      <c r="J154" s="344">
        <v>50</v>
      </c>
      <c r="K154" s="340"/>
    </row>
    <row r="155" ht="15" customHeight="1">
      <c r="B155" s="319"/>
      <c r="C155" s="344" t="s">
        <v>672</v>
      </c>
      <c r="D155" s="297"/>
      <c r="E155" s="297"/>
      <c r="F155" s="345" t="s">
        <v>651</v>
      </c>
      <c r="G155" s="297"/>
      <c r="H155" s="344" t="s">
        <v>684</v>
      </c>
      <c r="I155" s="344" t="s">
        <v>647</v>
      </c>
      <c r="J155" s="344">
        <v>50</v>
      </c>
      <c r="K155" s="340"/>
    </row>
    <row r="156" ht="15" customHeight="1">
      <c r="B156" s="319"/>
      <c r="C156" s="344" t="s">
        <v>670</v>
      </c>
      <c r="D156" s="297"/>
      <c r="E156" s="297"/>
      <c r="F156" s="345" t="s">
        <v>651</v>
      </c>
      <c r="G156" s="297"/>
      <c r="H156" s="344" t="s">
        <v>684</v>
      </c>
      <c r="I156" s="344" t="s">
        <v>647</v>
      </c>
      <c r="J156" s="344">
        <v>50</v>
      </c>
      <c r="K156" s="340"/>
    </row>
    <row r="157" ht="15" customHeight="1">
      <c r="B157" s="319"/>
      <c r="C157" s="344" t="s">
        <v>100</v>
      </c>
      <c r="D157" s="297"/>
      <c r="E157" s="297"/>
      <c r="F157" s="345" t="s">
        <v>645</v>
      </c>
      <c r="G157" s="297"/>
      <c r="H157" s="344" t="s">
        <v>706</v>
      </c>
      <c r="I157" s="344" t="s">
        <v>647</v>
      </c>
      <c r="J157" s="344" t="s">
        <v>707</v>
      </c>
      <c r="K157" s="340"/>
    </row>
    <row r="158" ht="15" customHeight="1">
      <c r="B158" s="319"/>
      <c r="C158" s="344" t="s">
        <v>708</v>
      </c>
      <c r="D158" s="297"/>
      <c r="E158" s="297"/>
      <c r="F158" s="345" t="s">
        <v>645</v>
      </c>
      <c r="G158" s="297"/>
      <c r="H158" s="344" t="s">
        <v>709</v>
      </c>
      <c r="I158" s="344" t="s">
        <v>679</v>
      </c>
      <c r="J158" s="344"/>
      <c r="K158" s="340"/>
    </row>
    <row r="159" ht="15" customHeight="1">
      <c r="B159" s="346"/>
      <c r="C159" s="328"/>
      <c r="D159" s="328"/>
      <c r="E159" s="328"/>
      <c r="F159" s="328"/>
      <c r="G159" s="328"/>
      <c r="H159" s="328"/>
      <c r="I159" s="328"/>
      <c r="J159" s="328"/>
      <c r="K159" s="347"/>
    </row>
    <row r="160" ht="18.75" customHeight="1">
      <c r="B160" s="293"/>
      <c r="C160" s="297"/>
      <c r="D160" s="297"/>
      <c r="E160" s="297"/>
      <c r="F160" s="318"/>
      <c r="G160" s="297"/>
      <c r="H160" s="297"/>
      <c r="I160" s="297"/>
      <c r="J160" s="297"/>
      <c r="K160" s="293"/>
    </row>
    <row r="161" ht="18.75" customHeight="1">
      <c r="B161" s="304"/>
      <c r="C161" s="304"/>
      <c r="D161" s="304"/>
      <c r="E161" s="304"/>
      <c r="F161" s="304"/>
      <c r="G161" s="304"/>
      <c r="H161" s="304"/>
      <c r="I161" s="304"/>
      <c r="J161" s="304"/>
      <c r="K161" s="304"/>
    </row>
    <row r="162" ht="7.5" customHeight="1">
      <c r="B162" s="283"/>
      <c r="C162" s="284"/>
      <c r="D162" s="284"/>
      <c r="E162" s="284"/>
      <c r="F162" s="284"/>
      <c r="G162" s="284"/>
      <c r="H162" s="284"/>
      <c r="I162" s="284"/>
      <c r="J162" s="284"/>
      <c r="K162" s="285"/>
    </row>
    <row r="163" ht="45" customHeight="1">
      <c r="B163" s="286"/>
      <c r="C163" s="287" t="s">
        <v>710</v>
      </c>
      <c r="D163" s="287"/>
      <c r="E163" s="287"/>
      <c r="F163" s="287"/>
      <c r="G163" s="287"/>
      <c r="H163" s="287"/>
      <c r="I163" s="287"/>
      <c r="J163" s="287"/>
      <c r="K163" s="288"/>
    </row>
    <row r="164" ht="17.25" customHeight="1">
      <c r="B164" s="286"/>
      <c r="C164" s="311" t="s">
        <v>639</v>
      </c>
      <c r="D164" s="311"/>
      <c r="E164" s="311"/>
      <c r="F164" s="311" t="s">
        <v>640</v>
      </c>
      <c r="G164" s="348"/>
      <c r="H164" s="349" t="s">
        <v>115</v>
      </c>
      <c r="I164" s="349" t="s">
        <v>57</v>
      </c>
      <c r="J164" s="311" t="s">
        <v>641</v>
      </c>
      <c r="K164" s="288"/>
    </row>
    <row r="165" ht="17.25" customHeight="1">
      <c r="B165" s="289"/>
      <c r="C165" s="313" t="s">
        <v>642</v>
      </c>
      <c r="D165" s="313"/>
      <c r="E165" s="313"/>
      <c r="F165" s="314" t="s">
        <v>643</v>
      </c>
      <c r="G165" s="350"/>
      <c r="H165" s="351"/>
      <c r="I165" s="351"/>
      <c r="J165" s="313" t="s">
        <v>644</v>
      </c>
      <c r="K165" s="291"/>
    </row>
    <row r="166" ht="5.25" customHeight="1">
      <c r="B166" s="319"/>
      <c r="C166" s="316"/>
      <c r="D166" s="316"/>
      <c r="E166" s="316"/>
      <c r="F166" s="316"/>
      <c r="G166" s="317"/>
      <c r="H166" s="316"/>
      <c r="I166" s="316"/>
      <c r="J166" s="316"/>
      <c r="K166" s="340"/>
    </row>
    <row r="167" ht="15" customHeight="1">
      <c r="B167" s="319"/>
      <c r="C167" s="297" t="s">
        <v>648</v>
      </c>
      <c r="D167" s="297"/>
      <c r="E167" s="297"/>
      <c r="F167" s="318" t="s">
        <v>645</v>
      </c>
      <c r="G167" s="297"/>
      <c r="H167" s="297" t="s">
        <v>684</v>
      </c>
      <c r="I167" s="297" t="s">
        <v>647</v>
      </c>
      <c r="J167" s="297">
        <v>120</v>
      </c>
      <c r="K167" s="340"/>
    </row>
    <row r="168" ht="15" customHeight="1">
      <c r="B168" s="319"/>
      <c r="C168" s="297" t="s">
        <v>693</v>
      </c>
      <c r="D168" s="297"/>
      <c r="E168" s="297"/>
      <c r="F168" s="318" t="s">
        <v>645</v>
      </c>
      <c r="G168" s="297"/>
      <c r="H168" s="297" t="s">
        <v>694</v>
      </c>
      <c r="I168" s="297" t="s">
        <v>647</v>
      </c>
      <c r="J168" s="297" t="s">
        <v>695</v>
      </c>
      <c r="K168" s="340"/>
    </row>
    <row r="169" ht="15" customHeight="1">
      <c r="B169" s="319"/>
      <c r="C169" s="297" t="s">
        <v>594</v>
      </c>
      <c r="D169" s="297"/>
      <c r="E169" s="297"/>
      <c r="F169" s="318" t="s">
        <v>645</v>
      </c>
      <c r="G169" s="297"/>
      <c r="H169" s="297" t="s">
        <v>711</v>
      </c>
      <c r="I169" s="297" t="s">
        <v>647</v>
      </c>
      <c r="J169" s="297" t="s">
        <v>695</v>
      </c>
      <c r="K169" s="340"/>
    </row>
    <row r="170" ht="15" customHeight="1">
      <c r="B170" s="319"/>
      <c r="C170" s="297" t="s">
        <v>650</v>
      </c>
      <c r="D170" s="297"/>
      <c r="E170" s="297"/>
      <c r="F170" s="318" t="s">
        <v>651</v>
      </c>
      <c r="G170" s="297"/>
      <c r="H170" s="297" t="s">
        <v>711</v>
      </c>
      <c r="I170" s="297" t="s">
        <v>647</v>
      </c>
      <c r="J170" s="297">
        <v>50</v>
      </c>
      <c r="K170" s="340"/>
    </row>
    <row r="171" ht="15" customHeight="1">
      <c r="B171" s="319"/>
      <c r="C171" s="297" t="s">
        <v>653</v>
      </c>
      <c r="D171" s="297"/>
      <c r="E171" s="297"/>
      <c r="F171" s="318" t="s">
        <v>645</v>
      </c>
      <c r="G171" s="297"/>
      <c r="H171" s="297" t="s">
        <v>711</v>
      </c>
      <c r="I171" s="297" t="s">
        <v>655</v>
      </c>
      <c r="J171" s="297"/>
      <c r="K171" s="340"/>
    </row>
    <row r="172" ht="15" customHeight="1">
      <c r="B172" s="319"/>
      <c r="C172" s="297" t="s">
        <v>664</v>
      </c>
      <c r="D172" s="297"/>
      <c r="E172" s="297"/>
      <c r="F172" s="318" t="s">
        <v>651</v>
      </c>
      <c r="G172" s="297"/>
      <c r="H172" s="297" t="s">
        <v>711</v>
      </c>
      <c r="I172" s="297" t="s">
        <v>647</v>
      </c>
      <c r="J172" s="297">
        <v>50</v>
      </c>
      <c r="K172" s="340"/>
    </row>
    <row r="173" ht="15" customHeight="1">
      <c r="B173" s="319"/>
      <c r="C173" s="297" t="s">
        <v>672</v>
      </c>
      <c r="D173" s="297"/>
      <c r="E173" s="297"/>
      <c r="F173" s="318" t="s">
        <v>651</v>
      </c>
      <c r="G173" s="297"/>
      <c r="H173" s="297" t="s">
        <v>711</v>
      </c>
      <c r="I173" s="297" t="s">
        <v>647</v>
      </c>
      <c r="J173" s="297">
        <v>50</v>
      </c>
      <c r="K173" s="340"/>
    </row>
    <row r="174" ht="15" customHeight="1">
      <c r="B174" s="319"/>
      <c r="C174" s="297" t="s">
        <v>670</v>
      </c>
      <c r="D174" s="297"/>
      <c r="E174" s="297"/>
      <c r="F174" s="318" t="s">
        <v>651</v>
      </c>
      <c r="G174" s="297"/>
      <c r="H174" s="297" t="s">
        <v>711</v>
      </c>
      <c r="I174" s="297" t="s">
        <v>647</v>
      </c>
      <c r="J174" s="297">
        <v>50</v>
      </c>
      <c r="K174" s="340"/>
    </row>
    <row r="175" ht="15" customHeight="1">
      <c r="B175" s="319"/>
      <c r="C175" s="297" t="s">
        <v>114</v>
      </c>
      <c r="D175" s="297"/>
      <c r="E175" s="297"/>
      <c r="F175" s="318" t="s">
        <v>645</v>
      </c>
      <c r="G175" s="297"/>
      <c r="H175" s="297" t="s">
        <v>712</v>
      </c>
      <c r="I175" s="297" t="s">
        <v>713</v>
      </c>
      <c r="J175" s="297"/>
      <c r="K175" s="340"/>
    </row>
    <row r="176" ht="15" customHeight="1">
      <c r="B176" s="319"/>
      <c r="C176" s="297" t="s">
        <v>57</v>
      </c>
      <c r="D176" s="297"/>
      <c r="E176" s="297"/>
      <c r="F176" s="318" t="s">
        <v>645</v>
      </c>
      <c r="G176" s="297"/>
      <c r="H176" s="297" t="s">
        <v>714</v>
      </c>
      <c r="I176" s="297" t="s">
        <v>715</v>
      </c>
      <c r="J176" s="297">
        <v>1</v>
      </c>
      <c r="K176" s="340"/>
    </row>
    <row r="177" ht="15" customHeight="1">
      <c r="B177" s="319"/>
      <c r="C177" s="297" t="s">
        <v>53</v>
      </c>
      <c r="D177" s="297"/>
      <c r="E177" s="297"/>
      <c r="F177" s="318" t="s">
        <v>645</v>
      </c>
      <c r="G177" s="297"/>
      <c r="H177" s="297" t="s">
        <v>716</v>
      </c>
      <c r="I177" s="297" t="s">
        <v>647</v>
      </c>
      <c r="J177" s="297">
        <v>20</v>
      </c>
      <c r="K177" s="340"/>
    </row>
    <row r="178" ht="15" customHeight="1">
      <c r="B178" s="319"/>
      <c r="C178" s="297" t="s">
        <v>115</v>
      </c>
      <c r="D178" s="297"/>
      <c r="E178" s="297"/>
      <c r="F178" s="318" t="s">
        <v>645</v>
      </c>
      <c r="G178" s="297"/>
      <c r="H178" s="297" t="s">
        <v>717</v>
      </c>
      <c r="I178" s="297" t="s">
        <v>647</v>
      </c>
      <c r="J178" s="297">
        <v>255</v>
      </c>
      <c r="K178" s="340"/>
    </row>
    <row r="179" ht="15" customHeight="1">
      <c r="B179" s="319"/>
      <c r="C179" s="297" t="s">
        <v>116</v>
      </c>
      <c r="D179" s="297"/>
      <c r="E179" s="297"/>
      <c r="F179" s="318" t="s">
        <v>645</v>
      </c>
      <c r="G179" s="297"/>
      <c r="H179" s="297" t="s">
        <v>610</v>
      </c>
      <c r="I179" s="297" t="s">
        <v>647</v>
      </c>
      <c r="J179" s="297">
        <v>10</v>
      </c>
      <c r="K179" s="340"/>
    </row>
    <row r="180" ht="15" customHeight="1">
      <c r="B180" s="319"/>
      <c r="C180" s="297" t="s">
        <v>117</v>
      </c>
      <c r="D180" s="297"/>
      <c r="E180" s="297"/>
      <c r="F180" s="318" t="s">
        <v>645</v>
      </c>
      <c r="G180" s="297"/>
      <c r="H180" s="297" t="s">
        <v>718</v>
      </c>
      <c r="I180" s="297" t="s">
        <v>679</v>
      </c>
      <c r="J180" s="297"/>
      <c r="K180" s="340"/>
    </row>
    <row r="181" ht="15" customHeight="1">
      <c r="B181" s="319"/>
      <c r="C181" s="297" t="s">
        <v>719</v>
      </c>
      <c r="D181" s="297"/>
      <c r="E181" s="297"/>
      <c r="F181" s="318" t="s">
        <v>645</v>
      </c>
      <c r="G181" s="297"/>
      <c r="H181" s="297" t="s">
        <v>720</v>
      </c>
      <c r="I181" s="297" t="s">
        <v>679</v>
      </c>
      <c r="J181" s="297"/>
      <c r="K181" s="340"/>
    </row>
    <row r="182" ht="15" customHeight="1">
      <c r="B182" s="319"/>
      <c r="C182" s="297" t="s">
        <v>708</v>
      </c>
      <c r="D182" s="297"/>
      <c r="E182" s="297"/>
      <c r="F182" s="318" t="s">
        <v>645</v>
      </c>
      <c r="G182" s="297"/>
      <c r="H182" s="297" t="s">
        <v>721</v>
      </c>
      <c r="I182" s="297" t="s">
        <v>679</v>
      </c>
      <c r="J182" s="297"/>
      <c r="K182" s="340"/>
    </row>
    <row r="183" ht="15" customHeight="1">
      <c r="B183" s="319"/>
      <c r="C183" s="297" t="s">
        <v>119</v>
      </c>
      <c r="D183" s="297"/>
      <c r="E183" s="297"/>
      <c r="F183" s="318" t="s">
        <v>651</v>
      </c>
      <c r="G183" s="297"/>
      <c r="H183" s="297" t="s">
        <v>722</v>
      </c>
      <c r="I183" s="297" t="s">
        <v>647</v>
      </c>
      <c r="J183" s="297">
        <v>50</v>
      </c>
      <c r="K183" s="340"/>
    </row>
    <row r="184" ht="15" customHeight="1">
      <c r="B184" s="319"/>
      <c r="C184" s="297" t="s">
        <v>723</v>
      </c>
      <c r="D184" s="297"/>
      <c r="E184" s="297"/>
      <c r="F184" s="318" t="s">
        <v>651</v>
      </c>
      <c r="G184" s="297"/>
      <c r="H184" s="297" t="s">
        <v>724</v>
      </c>
      <c r="I184" s="297" t="s">
        <v>725</v>
      </c>
      <c r="J184" s="297"/>
      <c r="K184" s="340"/>
    </row>
    <row r="185" ht="15" customHeight="1">
      <c r="B185" s="319"/>
      <c r="C185" s="297" t="s">
        <v>726</v>
      </c>
      <c r="D185" s="297"/>
      <c r="E185" s="297"/>
      <c r="F185" s="318" t="s">
        <v>651</v>
      </c>
      <c r="G185" s="297"/>
      <c r="H185" s="297" t="s">
        <v>727</v>
      </c>
      <c r="I185" s="297" t="s">
        <v>725</v>
      </c>
      <c r="J185" s="297"/>
      <c r="K185" s="340"/>
    </row>
    <row r="186" ht="15" customHeight="1">
      <c r="B186" s="319"/>
      <c r="C186" s="297" t="s">
        <v>728</v>
      </c>
      <c r="D186" s="297"/>
      <c r="E186" s="297"/>
      <c r="F186" s="318" t="s">
        <v>651</v>
      </c>
      <c r="G186" s="297"/>
      <c r="H186" s="297" t="s">
        <v>729</v>
      </c>
      <c r="I186" s="297" t="s">
        <v>725</v>
      </c>
      <c r="J186" s="297"/>
      <c r="K186" s="340"/>
    </row>
    <row r="187" ht="15" customHeight="1">
      <c r="B187" s="319"/>
      <c r="C187" s="352" t="s">
        <v>730</v>
      </c>
      <c r="D187" s="297"/>
      <c r="E187" s="297"/>
      <c r="F187" s="318" t="s">
        <v>651</v>
      </c>
      <c r="G187" s="297"/>
      <c r="H187" s="297" t="s">
        <v>731</v>
      </c>
      <c r="I187" s="297" t="s">
        <v>732</v>
      </c>
      <c r="J187" s="353" t="s">
        <v>733</v>
      </c>
      <c r="K187" s="340"/>
    </row>
    <row r="188" ht="15" customHeight="1">
      <c r="B188" s="319"/>
      <c r="C188" s="303" t="s">
        <v>42</v>
      </c>
      <c r="D188" s="297"/>
      <c r="E188" s="297"/>
      <c r="F188" s="318" t="s">
        <v>645</v>
      </c>
      <c r="G188" s="297"/>
      <c r="H188" s="293" t="s">
        <v>734</v>
      </c>
      <c r="I188" s="297" t="s">
        <v>735</v>
      </c>
      <c r="J188" s="297"/>
      <c r="K188" s="340"/>
    </row>
    <row r="189" ht="15" customHeight="1">
      <c r="B189" s="319"/>
      <c r="C189" s="303" t="s">
        <v>736</v>
      </c>
      <c r="D189" s="297"/>
      <c r="E189" s="297"/>
      <c r="F189" s="318" t="s">
        <v>645</v>
      </c>
      <c r="G189" s="297"/>
      <c r="H189" s="297" t="s">
        <v>737</v>
      </c>
      <c r="I189" s="297" t="s">
        <v>679</v>
      </c>
      <c r="J189" s="297"/>
      <c r="K189" s="340"/>
    </row>
    <row r="190" ht="15" customHeight="1">
      <c r="B190" s="319"/>
      <c r="C190" s="303" t="s">
        <v>738</v>
      </c>
      <c r="D190" s="297"/>
      <c r="E190" s="297"/>
      <c r="F190" s="318" t="s">
        <v>645</v>
      </c>
      <c r="G190" s="297"/>
      <c r="H190" s="297" t="s">
        <v>739</v>
      </c>
      <c r="I190" s="297" t="s">
        <v>679</v>
      </c>
      <c r="J190" s="297"/>
      <c r="K190" s="340"/>
    </row>
    <row r="191" ht="15" customHeight="1">
      <c r="B191" s="319"/>
      <c r="C191" s="303" t="s">
        <v>740</v>
      </c>
      <c r="D191" s="297"/>
      <c r="E191" s="297"/>
      <c r="F191" s="318" t="s">
        <v>651</v>
      </c>
      <c r="G191" s="297"/>
      <c r="H191" s="297" t="s">
        <v>741</v>
      </c>
      <c r="I191" s="297" t="s">
        <v>679</v>
      </c>
      <c r="J191" s="297"/>
      <c r="K191" s="340"/>
    </row>
    <row r="192" ht="15" customHeight="1">
      <c r="B192" s="346"/>
      <c r="C192" s="354"/>
      <c r="D192" s="328"/>
      <c r="E192" s="328"/>
      <c r="F192" s="328"/>
      <c r="G192" s="328"/>
      <c r="H192" s="328"/>
      <c r="I192" s="328"/>
      <c r="J192" s="328"/>
      <c r="K192" s="347"/>
    </row>
    <row r="193" ht="18.75" customHeight="1">
      <c r="B193" s="293"/>
      <c r="C193" s="297"/>
      <c r="D193" s="297"/>
      <c r="E193" s="297"/>
      <c r="F193" s="318"/>
      <c r="G193" s="297"/>
      <c r="H193" s="297"/>
      <c r="I193" s="297"/>
      <c r="J193" s="297"/>
      <c r="K193" s="293"/>
    </row>
    <row r="194" ht="18.75" customHeight="1">
      <c r="B194" s="293"/>
      <c r="C194" s="297"/>
      <c r="D194" s="297"/>
      <c r="E194" s="297"/>
      <c r="F194" s="318"/>
      <c r="G194" s="297"/>
      <c r="H194" s="297"/>
      <c r="I194" s="297"/>
      <c r="J194" s="297"/>
      <c r="K194" s="293"/>
    </row>
    <row r="195" ht="18.75" customHeight="1">
      <c r="B195" s="304"/>
      <c r="C195" s="304"/>
      <c r="D195" s="304"/>
      <c r="E195" s="304"/>
      <c r="F195" s="304"/>
      <c r="G195" s="304"/>
      <c r="H195" s="304"/>
      <c r="I195" s="304"/>
      <c r="J195" s="304"/>
      <c r="K195" s="304"/>
    </row>
    <row r="196" ht="13.5">
      <c r="B196" s="283"/>
      <c r="C196" s="284"/>
      <c r="D196" s="284"/>
      <c r="E196" s="284"/>
      <c r="F196" s="284"/>
      <c r="G196" s="284"/>
      <c r="H196" s="284"/>
      <c r="I196" s="284"/>
      <c r="J196" s="284"/>
      <c r="K196" s="285"/>
    </row>
    <row r="197" ht="21">
      <c r="B197" s="286"/>
      <c r="C197" s="287" t="s">
        <v>742</v>
      </c>
      <c r="D197" s="287"/>
      <c r="E197" s="287"/>
      <c r="F197" s="287"/>
      <c r="G197" s="287"/>
      <c r="H197" s="287"/>
      <c r="I197" s="287"/>
      <c r="J197" s="287"/>
      <c r="K197" s="288"/>
    </row>
    <row r="198" ht="25.5" customHeight="1">
      <c r="B198" s="286"/>
      <c r="C198" s="355" t="s">
        <v>743</v>
      </c>
      <c r="D198" s="355"/>
      <c r="E198" s="355"/>
      <c r="F198" s="355" t="s">
        <v>744</v>
      </c>
      <c r="G198" s="356"/>
      <c r="H198" s="355" t="s">
        <v>745</v>
      </c>
      <c r="I198" s="355"/>
      <c r="J198" s="355"/>
      <c r="K198" s="288"/>
    </row>
    <row r="199" ht="5.25" customHeight="1">
      <c r="B199" s="319"/>
      <c r="C199" s="316"/>
      <c r="D199" s="316"/>
      <c r="E199" s="316"/>
      <c r="F199" s="316"/>
      <c r="G199" s="297"/>
      <c r="H199" s="316"/>
      <c r="I199" s="316"/>
      <c r="J199" s="316"/>
      <c r="K199" s="340"/>
    </row>
    <row r="200" ht="15" customHeight="1">
      <c r="B200" s="319"/>
      <c r="C200" s="297" t="s">
        <v>735</v>
      </c>
      <c r="D200" s="297"/>
      <c r="E200" s="297"/>
      <c r="F200" s="318" t="s">
        <v>43</v>
      </c>
      <c r="G200" s="297"/>
      <c r="H200" s="297" t="s">
        <v>746</v>
      </c>
      <c r="I200" s="297"/>
      <c r="J200" s="297"/>
      <c r="K200" s="340"/>
    </row>
    <row r="201" ht="15" customHeight="1">
      <c r="B201" s="319"/>
      <c r="C201" s="325"/>
      <c r="D201" s="297"/>
      <c r="E201" s="297"/>
      <c r="F201" s="318" t="s">
        <v>44</v>
      </c>
      <c r="G201" s="297"/>
      <c r="H201" s="297" t="s">
        <v>747</v>
      </c>
      <c r="I201" s="297"/>
      <c r="J201" s="297"/>
      <c r="K201" s="340"/>
    </row>
    <row r="202" ht="15" customHeight="1">
      <c r="B202" s="319"/>
      <c r="C202" s="325"/>
      <c r="D202" s="297"/>
      <c r="E202" s="297"/>
      <c r="F202" s="318" t="s">
        <v>47</v>
      </c>
      <c r="G202" s="297"/>
      <c r="H202" s="297" t="s">
        <v>748</v>
      </c>
      <c r="I202" s="297"/>
      <c r="J202" s="297"/>
      <c r="K202" s="340"/>
    </row>
    <row r="203" ht="15" customHeight="1">
      <c r="B203" s="319"/>
      <c r="C203" s="297"/>
      <c r="D203" s="297"/>
      <c r="E203" s="297"/>
      <c r="F203" s="318" t="s">
        <v>45</v>
      </c>
      <c r="G203" s="297"/>
      <c r="H203" s="297" t="s">
        <v>749</v>
      </c>
      <c r="I203" s="297"/>
      <c r="J203" s="297"/>
      <c r="K203" s="340"/>
    </row>
    <row r="204" ht="15" customHeight="1">
      <c r="B204" s="319"/>
      <c r="C204" s="297"/>
      <c r="D204" s="297"/>
      <c r="E204" s="297"/>
      <c r="F204" s="318" t="s">
        <v>46</v>
      </c>
      <c r="G204" s="297"/>
      <c r="H204" s="297" t="s">
        <v>750</v>
      </c>
      <c r="I204" s="297"/>
      <c r="J204" s="297"/>
      <c r="K204" s="340"/>
    </row>
    <row r="205" ht="15" customHeight="1">
      <c r="B205" s="319"/>
      <c r="C205" s="297"/>
      <c r="D205" s="297"/>
      <c r="E205" s="297"/>
      <c r="F205" s="318"/>
      <c r="G205" s="297"/>
      <c r="H205" s="297"/>
      <c r="I205" s="297"/>
      <c r="J205" s="297"/>
      <c r="K205" s="340"/>
    </row>
    <row r="206" ht="15" customHeight="1">
      <c r="B206" s="319"/>
      <c r="C206" s="297" t="s">
        <v>691</v>
      </c>
      <c r="D206" s="297"/>
      <c r="E206" s="297"/>
      <c r="F206" s="318" t="s">
        <v>83</v>
      </c>
      <c r="G206" s="297"/>
      <c r="H206" s="297" t="s">
        <v>751</v>
      </c>
      <c r="I206" s="297"/>
      <c r="J206" s="297"/>
      <c r="K206" s="340"/>
    </row>
    <row r="207" ht="15" customHeight="1">
      <c r="B207" s="319"/>
      <c r="C207" s="325"/>
      <c r="D207" s="297"/>
      <c r="E207" s="297"/>
      <c r="F207" s="318" t="s">
        <v>588</v>
      </c>
      <c r="G207" s="297"/>
      <c r="H207" s="297" t="s">
        <v>589</v>
      </c>
      <c r="I207" s="297"/>
      <c r="J207" s="297"/>
      <c r="K207" s="340"/>
    </row>
    <row r="208" ht="15" customHeight="1">
      <c r="B208" s="319"/>
      <c r="C208" s="297"/>
      <c r="D208" s="297"/>
      <c r="E208" s="297"/>
      <c r="F208" s="318" t="s">
        <v>78</v>
      </c>
      <c r="G208" s="297"/>
      <c r="H208" s="297" t="s">
        <v>752</v>
      </c>
      <c r="I208" s="297"/>
      <c r="J208" s="297"/>
      <c r="K208" s="340"/>
    </row>
    <row r="209" ht="15" customHeight="1">
      <c r="B209" s="357"/>
      <c r="C209" s="325"/>
      <c r="D209" s="325"/>
      <c r="E209" s="325"/>
      <c r="F209" s="318" t="s">
        <v>590</v>
      </c>
      <c r="G209" s="303"/>
      <c r="H209" s="344" t="s">
        <v>591</v>
      </c>
      <c r="I209" s="344"/>
      <c r="J209" s="344"/>
      <c r="K209" s="358"/>
    </row>
    <row r="210" ht="15" customHeight="1">
      <c r="B210" s="357"/>
      <c r="C210" s="325"/>
      <c r="D210" s="325"/>
      <c r="E210" s="325"/>
      <c r="F210" s="318" t="s">
        <v>592</v>
      </c>
      <c r="G210" s="303"/>
      <c r="H210" s="344" t="s">
        <v>753</v>
      </c>
      <c r="I210" s="344"/>
      <c r="J210" s="344"/>
      <c r="K210" s="358"/>
    </row>
    <row r="211" ht="15" customHeight="1">
      <c r="B211" s="357"/>
      <c r="C211" s="325"/>
      <c r="D211" s="325"/>
      <c r="E211" s="325"/>
      <c r="F211" s="359"/>
      <c r="G211" s="303"/>
      <c r="H211" s="360"/>
      <c r="I211" s="360"/>
      <c r="J211" s="360"/>
      <c r="K211" s="358"/>
    </row>
    <row r="212" ht="15" customHeight="1">
      <c r="B212" s="357"/>
      <c r="C212" s="297" t="s">
        <v>715</v>
      </c>
      <c r="D212" s="325"/>
      <c r="E212" s="325"/>
      <c r="F212" s="318">
        <v>1</v>
      </c>
      <c r="G212" s="303"/>
      <c r="H212" s="344" t="s">
        <v>754</v>
      </c>
      <c r="I212" s="344"/>
      <c r="J212" s="344"/>
      <c r="K212" s="358"/>
    </row>
    <row r="213" ht="15" customHeight="1">
      <c r="B213" s="357"/>
      <c r="C213" s="325"/>
      <c r="D213" s="325"/>
      <c r="E213" s="325"/>
      <c r="F213" s="318">
        <v>2</v>
      </c>
      <c r="G213" s="303"/>
      <c r="H213" s="344" t="s">
        <v>755</v>
      </c>
      <c r="I213" s="344"/>
      <c r="J213" s="344"/>
      <c r="K213" s="358"/>
    </row>
    <row r="214" ht="15" customHeight="1">
      <c r="B214" s="357"/>
      <c r="C214" s="325"/>
      <c r="D214" s="325"/>
      <c r="E214" s="325"/>
      <c r="F214" s="318">
        <v>3</v>
      </c>
      <c r="G214" s="303"/>
      <c r="H214" s="344" t="s">
        <v>756</v>
      </c>
      <c r="I214" s="344"/>
      <c r="J214" s="344"/>
      <c r="K214" s="358"/>
    </row>
    <row r="215" ht="15" customHeight="1">
      <c r="B215" s="357"/>
      <c r="C215" s="325"/>
      <c r="D215" s="325"/>
      <c r="E215" s="325"/>
      <c r="F215" s="318">
        <v>4</v>
      </c>
      <c r="G215" s="303"/>
      <c r="H215" s="344" t="s">
        <v>757</v>
      </c>
      <c r="I215" s="344"/>
      <c r="J215" s="344"/>
      <c r="K215" s="358"/>
    </row>
    <row r="216" ht="12.75" customHeight="1">
      <c r="B216" s="361"/>
      <c r="C216" s="362"/>
      <c r="D216" s="362"/>
      <c r="E216" s="362"/>
      <c r="F216" s="362"/>
      <c r="G216" s="362"/>
      <c r="H216" s="362"/>
      <c r="I216" s="362"/>
      <c r="J216" s="362"/>
      <c r="K216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Zuzana Čechlovská</dc:creator>
  <cp:lastModifiedBy>Zuzana Čechlovská</cp:lastModifiedBy>
  <dcterms:created xsi:type="dcterms:W3CDTF">2018-10-25T12:00:21Z</dcterms:created>
  <dcterms:modified xsi:type="dcterms:W3CDTF">2018-10-25T12:00:28Z</dcterms:modified>
</cp:coreProperties>
</file>